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3995"/>
  </bookViews>
  <sheets>
    <sheet name="SETUP" sheetId="1" r:id="rId1"/>
    <sheet name="LOOKUPS" sheetId="2" r:id="rId2"/>
    <sheet name="PLAN" sheetId="3" r:id="rId3"/>
    <sheet name="GANTT" sheetId="4" r:id="rId4"/>
    <sheet name="DASHBOARD" sheetId="5" r:id="rId5"/>
    <sheet name="README" sheetId="6" r:id="rId6"/>
  </sheets>
  <definedNames>
    <definedName name="_xlnm._FilterDatabase" localSheetId="2" hidden="1">PLAN!$A$1:$V$101</definedName>
    <definedName name="Currency">SETUP!$B$11</definedName>
    <definedName name="GoLiveEnd">SETUP!$B$9</definedName>
    <definedName name="LaunchDate">SETUP!$B$8</definedName>
    <definedName name="LaunchName">SETUP!$B$3</definedName>
    <definedName name="OwnerName">SETUP!$B$5</definedName>
    <definedName name="ProductName">SETUP!$B$4</definedName>
    <definedName name="TimelineStart">SETUP!$B$6</definedName>
    <definedName name="TotalBudget">SETUP!$B$10</definedName>
    <definedName name="WeeksShown">SETUP!$B$7</definedName>
  </definedNames>
  <calcPr calcId="144525"/>
  <fileRecoveryPr repairLoad="1"/>
</workbook>
</file>

<file path=xl/calcChain.xml><?xml version="1.0" encoding="utf-8"?>
<calcChain xmlns="http://schemas.openxmlformats.org/spreadsheetml/2006/main">
  <c r="B13" i="5" l="1"/>
  <c r="B12" i="5"/>
  <c r="B11" i="5"/>
  <c r="B10" i="5"/>
  <c r="B9" i="5"/>
  <c r="I4" i="5"/>
  <c r="G4" i="5"/>
  <c r="E4" i="5"/>
  <c r="C4" i="5"/>
  <c r="A4" i="5"/>
  <c r="BR73" i="4"/>
  <c r="BQ73" i="4"/>
  <c r="BP73" i="4"/>
  <c r="BO73" i="4"/>
  <c r="BN73" i="4"/>
  <c r="BE73" i="4"/>
  <c r="AY73" i="4"/>
  <c r="AS73" i="4"/>
  <c r="AR73" i="4"/>
  <c r="AP73" i="4"/>
  <c r="AO73" i="4"/>
  <c r="AG73" i="4"/>
  <c r="AD73" i="4"/>
  <c r="T73" i="4"/>
  <c r="R73" i="4"/>
  <c r="Q73" i="4"/>
  <c r="O73" i="4"/>
  <c r="K73" i="4"/>
  <c r="J73" i="4"/>
  <c r="I73" i="4"/>
  <c r="H73" i="4"/>
  <c r="G73" i="4"/>
  <c r="BM73" i="4" s="1"/>
  <c r="F73" i="4"/>
  <c r="E73" i="4"/>
  <c r="D73" i="4"/>
  <c r="C73" i="4"/>
  <c r="B73" i="4"/>
  <c r="A73" i="4"/>
  <c r="BQ72" i="4"/>
  <c r="BP72" i="4"/>
  <c r="BO72" i="4"/>
  <c r="BM72" i="4"/>
  <c r="BB72" i="4"/>
  <c r="AO72" i="4"/>
  <c r="AJ72" i="4"/>
  <c r="AF72" i="4"/>
  <c r="Z72" i="4"/>
  <c r="T72" i="4"/>
  <c r="N72" i="4"/>
  <c r="K72" i="4"/>
  <c r="BR72" i="4" s="1"/>
  <c r="BA72" i="4" s="1"/>
  <c r="J72" i="4"/>
  <c r="I72" i="4"/>
  <c r="H72" i="4"/>
  <c r="BN72" i="4" s="1"/>
  <c r="G72" i="4"/>
  <c r="F72" i="4"/>
  <c r="E72" i="4"/>
  <c r="D72" i="4"/>
  <c r="C72" i="4"/>
  <c r="B72" i="4"/>
  <c r="A72" i="4"/>
  <c r="BP71" i="4"/>
  <c r="BO71" i="4"/>
  <c r="BN71" i="4"/>
  <c r="BK71" i="4"/>
  <c r="AI71" i="4"/>
  <c r="AG71" i="4"/>
  <c r="AC71" i="4"/>
  <c r="AA71" i="4"/>
  <c r="N71" i="4"/>
  <c r="M71" i="4"/>
  <c r="K71" i="4"/>
  <c r="BR71" i="4" s="1"/>
  <c r="AX71" i="4" s="1"/>
  <c r="J71" i="4"/>
  <c r="I71" i="4"/>
  <c r="H71" i="4"/>
  <c r="G71" i="4"/>
  <c r="F71" i="4"/>
  <c r="E71" i="4"/>
  <c r="D71" i="4"/>
  <c r="C71" i="4"/>
  <c r="B71" i="4"/>
  <c r="A71" i="4"/>
  <c r="BR70" i="4"/>
  <c r="BP70" i="4"/>
  <c r="BO70" i="4"/>
  <c r="BM70" i="4"/>
  <c r="BH70" i="4"/>
  <c r="BD70" i="4"/>
  <c r="BB70" i="4"/>
  <c r="AX70" i="4"/>
  <c r="AU70" i="4"/>
  <c r="AS70" i="4"/>
  <c r="AN70" i="4"/>
  <c r="AJ70" i="4"/>
  <c r="AI70" i="4"/>
  <c r="AH70" i="4"/>
  <c r="AF70" i="4"/>
  <c r="W70" i="4"/>
  <c r="U70" i="4"/>
  <c r="T70" i="4"/>
  <c r="S70" i="4"/>
  <c r="P70" i="4"/>
  <c r="K70" i="4"/>
  <c r="J70" i="4"/>
  <c r="I70" i="4"/>
  <c r="H70" i="4"/>
  <c r="BN70" i="4" s="1"/>
  <c r="G70" i="4"/>
  <c r="F70" i="4"/>
  <c r="E70" i="4"/>
  <c r="D70" i="4"/>
  <c r="C70" i="4"/>
  <c r="B70" i="4"/>
  <c r="A70" i="4"/>
  <c r="BP69" i="4"/>
  <c r="BO69" i="4"/>
  <c r="BN69" i="4"/>
  <c r="BM69" i="4"/>
  <c r="BD69" i="4"/>
  <c r="BB69" i="4"/>
  <c r="AS69" i="4"/>
  <c r="AR69" i="4"/>
  <c r="AQ69" i="4"/>
  <c r="AO69" i="4"/>
  <c r="AE69" i="4"/>
  <c r="AD69" i="4"/>
  <c r="AB69" i="4"/>
  <c r="U69" i="4"/>
  <c r="S69" i="4"/>
  <c r="Q69" i="4"/>
  <c r="P69" i="4"/>
  <c r="K69" i="4"/>
  <c r="BR69" i="4" s="1"/>
  <c r="J69" i="4"/>
  <c r="I69" i="4"/>
  <c r="H69" i="4"/>
  <c r="G69" i="4"/>
  <c r="BQ69" i="4" s="1"/>
  <c r="F69" i="4"/>
  <c r="E69" i="4"/>
  <c r="D69" i="4"/>
  <c r="C69" i="4"/>
  <c r="B69" i="4"/>
  <c r="A69" i="4"/>
  <c r="BR68" i="4"/>
  <c r="BG68" i="4" s="1"/>
  <c r="BP68" i="4"/>
  <c r="BO68" i="4"/>
  <c r="BM68" i="4"/>
  <c r="BK68" i="4"/>
  <c r="BJ68" i="4"/>
  <c r="BI68" i="4"/>
  <c r="BH68" i="4"/>
  <c r="BF68" i="4"/>
  <c r="BE68" i="4"/>
  <c r="BD68" i="4"/>
  <c r="BC68" i="4"/>
  <c r="BB68" i="4"/>
  <c r="BA68" i="4"/>
  <c r="AZ68" i="4"/>
  <c r="AY68" i="4"/>
  <c r="AX68" i="4"/>
  <c r="AW68" i="4"/>
  <c r="AV68" i="4"/>
  <c r="AT68" i="4"/>
  <c r="AS68" i="4"/>
  <c r="AR68" i="4"/>
  <c r="AQ68" i="4"/>
  <c r="AP68" i="4"/>
  <c r="AO68" i="4"/>
  <c r="AN68" i="4"/>
  <c r="AM68" i="4"/>
  <c r="AL68" i="4"/>
  <c r="AK68" i="4"/>
  <c r="AJ68" i="4"/>
  <c r="AH68" i="4"/>
  <c r="AG68" i="4"/>
  <c r="AF68" i="4"/>
  <c r="AE68" i="4"/>
  <c r="AD68" i="4"/>
  <c r="AC68" i="4"/>
  <c r="AB68" i="4"/>
  <c r="AA68" i="4"/>
  <c r="Z68" i="4"/>
  <c r="Y68" i="4"/>
  <c r="X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A68" i="4"/>
  <c r="BP67" i="4"/>
  <c r="BO67" i="4"/>
  <c r="BN67" i="4"/>
  <c r="BK67" i="4"/>
  <c r="BJ67" i="4"/>
  <c r="BI67" i="4"/>
  <c r="BA67" i="4"/>
  <c r="X67" i="4"/>
  <c r="S67" i="4"/>
  <c r="O67" i="4"/>
  <c r="N67" i="4"/>
  <c r="K67" i="4"/>
  <c r="BR67" i="4" s="1"/>
  <c r="AS67" i="4" s="1"/>
  <c r="J67" i="4"/>
  <c r="I67" i="4"/>
  <c r="H67" i="4"/>
  <c r="G67" i="4"/>
  <c r="F67" i="4"/>
  <c r="E67" i="4"/>
  <c r="D67" i="4"/>
  <c r="C67" i="4"/>
  <c r="B67" i="4"/>
  <c r="A67" i="4"/>
  <c r="BP66" i="4"/>
  <c r="BO66" i="4"/>
  <c r="BJ66" i="4"/>
  <c r="BC66" i="4"/>
  <c r="AV66" i="4"/>
  <c r="AN66" i="4"/>
  <c r="AL66" i="4"/>
  <c r="AI66" i="4"/>
  <c r="AE66" i="4"/>
  <c r="AB66" i="4"/>
  <c r="X66" i="4"/>
  <c r="W66" i="4"/>
  <c r="N66" i="4"/>
  <c r="K66" i="4"/>
  <c r="BR66" i="4" s="1"/>
  <c r="AZ66" i="4" s="1"/>
  <c r="J66" i="4"/>
  <c r="I66" i="4"/>
  <c r="H66" i="4"/>
  <c r="BN66" i="4" s="1"/>
  <c r="G66" i="4"/>
  <c r="F66" i="4"/>
  <c r="E66" i="4"/>
  <c r="D66" i="4"/>
  <c r="C66" i="4"/>
  <c r="B66" i="4"/>
  <c r="A66" i="4"/>
  <c r="BR65" i="4"/>
  <c r="AZ65" i="4" s="1"/>
  <c r="BP65" i="4"/>
  <c r="BO65" i="4"/>
  <c r="BN65" i="4"/>
  <c r="BM65" i="4"/>
  <c r="BK65" i="4"/>
  <c r="BI65" i="4"/>
  <c r="BE65" i="4"/>
  <c r="BC65" i="4"/>
  <c r="BB65" i="4"/>
  <c r="BA65" i="4"/>
  <c r="AY65" i="4"/>
  <c r="AW65" i="4"/>
  <c r="AU65" i="4"/>
  <c r="AS65" i="4"/>
  <c r="AR65" i="4"/>
  <c r="AP65" i="4"/>
  <c r="AN65" i="4"/>
  <c r="AM65" i="4"/>
  <c r="AK65" i="4"/>
  <c r="AG65" i="4"/>
  <c r="AF65" i="4"/>
  <c r="AE65" i="4"/>
  <c r="AD65" i="4"/>
  <c r="AC65" i="4"/>
  <c r="AA65" i="4"/>
  <c r="W65" i="4"/>
  <c r="U65" i="4"/>
  <c r="T65" i="4"/>
  <c r="R65" i="4"/>
  <c r="Q65" i="4"/>
  <c r="P65" i="4"/>
  <c r="O65" i="4"/>
  <c r="M65" i="4"/>
  <c r="K65" i="4"/>
  <c r="J65" i="4"/>
  <c r="I65" i="4"/>
  <c r="H65" i="4"/>
  <c r="BQ65" i="4" s="1"/>
  <c r="G65" i="4"/>
  <c r="F65" i="4"/>
  <c r="E65" i="4"/>
  <c r="D65" i="4"/>
  <c r="C65" i="4"/>
  <c r="B65" i="4"/>
  <c r="A65" i="4"/>
  <c r="BR64" i="4"/>
  <c r="BG64" i="4" s="1"/>
  <c r="BP64" i="4"/>
  <c r="BO64" i="4"/>
  <c r="BM64" i="4"/>
  <c r="BK64" i="4"/>
  <c r="BJ64" i="4"/>
  <c r="BI64" i="4"/>
  <c r="BH64" i="4"/>
  <c r="BF64" i="4"/>
  <c r="BE64" i="4"/>
  <c r="BD64" i="4"/>
  <c r="BC64" i="4"/>
  <c r="BB64" i="4"/>
  <c r="BA64" i="4"/>
  <c r="AZ64" i="4"/>
  <c r="AY64" i="4"/>
  <c r="AX64" i="4"/>
  <c r="AW64" i="4"/>
  <c r="AV64" i="4"/>
  <c r="AT64" i="4"/>
  <c r="AS64" i="4"/>
  <c r="AR64" i="4"/>
  <c r="AQ64" i="4"/>
  <c r="AP64" i="4"/>
  <c r="AO64" i="4"/>
  <c r="AN64" i="4"/>
  <c r="AM64" i="4"/>
  <c r="AL64" i="4"/>
  <c r="AK64" i="4"/>
  <c r="AJ64" i="4"/>
  <c r="AH64" i="4"/>
  <c r="AG64" i="4"/>
  <c r="AF64" i="4"/>
  <c r="AE64" i="4"/>
  <c r="AD64" i="4"/>
  <c r="AC64" i="4"/>
  <c r="AB64" i="4"/>
  <c r="AA64" i="4"/>
  <c r="Z64" i="4"/>
  <c r="Y64" i="4"/>
  <c r="X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A64" i="4"/>
  <c r="BR63" i="4"/>
  <c r="AX63" i="4" s="1"/>
  <c r="BP63" i="4"/>
  <c r="BO63" i="4"/>
  <c r="BN63" i="4"/>
  <c r="BK63" i="4"/>
  <c r="BJ63" i="4"/>
  <c r="BI63" i="4"/>
  <c r="BH63" i="4"/>
  <c r="BF63" i="4"/>
  <c r="BC63" i="4"/>
  <c r="BA63" i="4"/>
  <c r="AY63" i="4"/>
  <c r="AW63" i="4"/>
  <c r="AV63" i="4"/>
  <c r="AU63" i="4"/>
  <c r="AT63" i="4"/>
  <c r="AS63" i="4"/>
  <c r="AO63" i="4"/>
  <c r="AL63" i="4"/>
  <c r="AK63" i="4"/>
  <c r="AJ63" i="4"/>
  <c r="AH63" i="4"/>
  <c r="AG63" i="4"/>
  <c r="AE63" i="4"/>
  <c r="AC63" i="4"/>
  <c r="AA63" i="4"/>
  <c r="Y63" i="4"/>
  <c r="W63" i="4"/>
  <c r="V63" i="4"/>
  <c r="U63" i="4"/>
  <c r="Q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A63" i="4"/>
  <c r="BR62" i="4"/>
  <c r="AL62" i="4" s="1"/>
  <c r="BP62" i="4"/>
  <c r="BO62" i="4"/>
  <c r="BE62" i="4"/>
  <c r="BC62" i="4"/>
  <c r="AX62" i="4"/>
  <c r="AU62" i="4"/>
  <c r="AP62" i="4"/>
  <c r="AN62" i="4"/>
  <c r="AJ62" i="4"/>
  <c r="W62" i="4"/>
  <c r="U62" i="4"/>
  <c r="S62" i="4"/>
  <c r="P62" i="4"/>
  <c r="K62" i="4"/>
  <c r="J62" i="4"/>
  <c r="I62" i="4"/>
  <c r="H62" i="4"/>
  <c r="BN62" i="4" s="1"/>
  <c r="G62" i="4"/>
  <c r="F62" i="4"/>
  <c r="E62" i="4"/>
  <c r="D62" i="4"/>
  <c r="C62" i="4"/>
  <c r="B62" i="4"/>
  <c r="A62" i="4"/>
  <c r="BP61" i="4"/>
  <c r="BO61" i="4"/>
  <c r="BN61" i="4"/>
  <c r="BG61" i="4"/>
  <c r="AY61" i="4"/>
  <c r="AU61" i="4"/>
  <c r="AQ61" i="4"/>
  <c r="AO61" i="4"/>
  <c r="AD61" i="4"/>
  <c r="Q61" i="4"/>
  <c r="K61" i="4"/>
  <c r="BR61" i="4" s="1"/>
  <c r="J61" i="4"/>
  <c r="I61" i="4"/>
  <c r="H61" i="4"/>
  <c r="G61" i="4"/>
  <c r="BQ61" i="4" s="1"/>
  <c r="F61" i="4"/>
  <c r="E61" i="4"/>
  <c r="D61" i="4"/>
  <c r="C61" i="4"/>
  <c r="B61" i="4"/>
  <c r="A61" i="4"/>
  <c r="BR60" i="4"/>
  <c r="BG60" i="4" s="1"/>
  <c r="BP60" i="4"/>
  <c r="BO60" i="4"/>
  <c r="BM60" i="4"/>
  <c r="BK60" i="4"/>
  <c r="BJ60" i="4"/>
  <c r="BI60" i="4"/>
  <c r="BH60" i="4"/>
  <c r="BF60" i="4"/>
  <c r="BE60" i="4"/>
  <c r="BD60" i="4"/>
  <c r="BB60" i="4"/>
  <c r="BA60" i="4"/>
  <c r="AZ60" i="4"/>
  <c r="AY60" i="4"/>
  <c r="AX60" i="4"/>
  <c r="AW60" i="4"/>
  <c r="AV60" i="4"/>
  <c r="AT60" i="4"/>
  <c r="AS60" i="4"/>
  <c r="AR60" i="4"/>
  <c r="AQ60" i="4"/>
  <c r="AP60" i="4"/>
  <c r="AO60" i="4"/>
  <c r="AN60" i="4"/>
  <c r="AM60" i="4"/>
  <c r="AL60" i="4"/>
  <c r="AK60" i="4"/>
  <c r="AJ60" i="4"/>
  <c r="AH60" i="4"/>
  <c r="AG60" i="4"/>
  <c r="AF60" i="4"/>
  <c r="AE60" i="4"/>
  <c r="AD60" i="4"/>
  <c r="AC60" i="4"/>
  <c r="AB60" i="4"/>
  <c r="AA60" i="4"/>
  <c r="Z60" i="4"/>
  <c r="Y60" i="4"/>
  <c r="X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A60" i="4"/>
  <c r="BP59" i="4"/>
  <c r="BO59" i="4"/>
  <c r="BN59" i="4"/>
  <c r="BB59" i="4"/>
  <c r="AV59" i="4"/>
  <c r="AO59" i="4"/>
  <c r="W59" i="4"/>
  <c r="P59" i="4"/>
  <c r="K59" i="4"/>
  <c r="BR59" i="4" s="1"/>
  <c r="BJ59" i="4" s="1"/>
  <c r="J59" i="4"/>
  <c r="I59" i="4"/>
  <c r="H59" i="4"/>
  <c r="G59" i="4"/>
  <c r="F59" i="4"/>
  <c r="E59" i="4"/>
  <c r="D59" i="4"/>
  <c r="C59" i="4"/>
  <c r="B59" i="4"/>
  <c r="A59" i="4"/>
  <c r="BQ58" i="4"/>
  <c r="BP58" i="4"/>
  <c r="BO58" i="4"/>
  <c r="AI58" i="4"/>
  <c r="AG58" i="4"/>
  <c r="K58" i="4"/>
  <c r="BR58" i="4" s="1"/>
  <c r="J58" i="4"/>
  <c r="I58" i="4"/>
  <c r="H58" i="4"/>
  <c r="BN58" i="4" s="1"/>
  <c r="G58" i="4"/>
  <c r="BM58" i="4" s="1"/>
  <c r="F58" i="4"/>
  <c r="E58" i="4"/>
  <c r="D58" i="4"/>
  <c r="C58" i="4"/>
  <c r="B58" i="4"/>
  <c r="A58" i="4"/>
  <c r="BP57" i="4"/>
  <c r="BO57" i="4"/>
  <c r="BN57" i="4"/>
  <c r="BM57" i="4"/>
  <c r="BH57" i="4"/>
  <c r="BF57" i="4"/>
  <c r="BC57" i="4"/>
  <c r="BA57" i="4"/>
  <c r="AY57" i="4"/>
  <c r="AV57" i="4"/>
  <c r="AU57" i="4"/>
  <c r="AT57" i="4"/>
  <c r="AR57" i="4"/>
  <c r="AN57" i="4"/>
  <c r="AM57" i="4"/>
  <c r="AK57" i="4"/>
  <c r="AI57" i="4"/>
  <c r="AF57" i="4"/>
  <c r="AE57" i="4"/>
  <c r="AC57" i="4"/>
  <c r="Y57" i="4"/>
  <c r="V57" i="4"/>
  <c r="U57" i="4"/>
  <c r="T57" i="4"/>
  <c r="S57" i="4"/>
  <c r="P57" i="4"/>
  <c r="M57" i="4"/>
  <c r="L57" i="4"/>
  <c r="K57" i="4"/>
  <c r="BR57" i="4" s="1"/>
  <c r="J57" i="4"/>
  <c r="I57" i="4"/>
  <c r="H57" i="4"/>
  <c r="G57" i="4"/>
  <c r="BQ57" i="4" s="1"/>
  <c r="F57" i="4"/>
  <c r="E57" i="4"/>
  <c r="D57" i="4"/>
  <c r="C57" i="4"/>
  <c r="B57" i="4"/>
  <c r="A57" i="4"/>
  <c r="BQ56" i="4"/>
  <c r="BP56" i="4"/>
  <c r="BO56" i="4"/>
  <c r="BN56" i="4"/>
  <c r="BM56" i="4"/>
  <c r="BH56" i="4"/>
  <c r="BD56" i="4"/>
  <c r="K56" i="4"/>
  <c r="BR56" i="4" s="1"/>
  <c r="J56" i="4"/>
  <c r="I56" i="4"/>
  <c r="H56" i="4"/>
  <c r="G56" i="4"/>
  <c r="F56" i="4"/>
  <c r="E56" i="4"/>
  <c r="D56" i="4"/>
  <c r="C56" i="4"/>
  <c r="B56" i="4"/>
  <c r="A56" i="4"/>
  <c r="BR55" i="4"/>
  <c r="BQ55" i="4"/>
  <c r="BP55" i="4"/>
  <c r="BO55" i="4"/>
  <c r="BI55" i="4"/>
  <c r="AU55" i="4"/>
  <c r="AL55" i="4"/>
  <c r="AF55" i="4"/>
  <c r="S55" i="4"/>
  <c r="K55" i="4"/>
  <c r="J55" i="4"/>
  <c r="I55" i="4"/>
  <c r="H55" i="4"/>
  <c r="BN55" i="4" s="1"/>
  <c r="G55" i="4"/>
  <c r="BM55" i="4" s="1"/>
  <c r="F55" i="4"/>
  <c r="E55" i="4"/>
  <c r="D55" i="4"/>
  <c r="C55" i="4"/>
  <c r="B55" i="4"/>
  <c r="A55" i="4"/>
  <c r="BP54" i="4"/>
  <c r="BO54" i="4"/>
  <c r="BN54" i="4"/>
  <c r="BG54" i="4"/>
  <c r="BB54" i="4"/>
  <c r="AV54" i="4"/>
  <c r="AR54" i="4"/>
  <c r="AQ54" i="4"/>
  <c r="M54" i="4"/>
  <c r="K54" i="4"/>
  <c r="BR54" i="4" s="1"/>
  <c r="AT54" i="4" s="1"/>
  <c r="J54" i="4"/>
  <c r="I54" i="4"/>
  <c r="H54" i="4"/>
  <c r="G54" i="4"/>
  <c r="F54" i="4"/>
  <c r="E54" i="4"/>
  <c r="D54" i="4"/>
  <c r="C54" i="4"/>
  <c r="B54" i="4"/>
  <c r="A54" i="4"/>
  <c r="BQ53" i="4"/>
  <c r="BP53" i="4"/>
  <c r="BO53" i="4"/>
  <c r="BN53" i="4"/>
  <c r="BF53" i="4"/>
  <c r="AA53" i="4"/>
  <c r="O53" i="4"/>
  <c r="K53" i="4"/>
  <c r="BR53" i="4" s="1"/>
  <c r="J53" i="4"/>
  <c r="I53" i="4"/>
  <c r="H53" i="4"/>
  <c r="G53" i="4"/>
  <c r="BM53" i="4" s="1"/>
  <c r="F53" i="4"/>
  <c r="E53" i="4"/>
  <c r="D53" i="4"/>
  <c r="C53" i="4"/>
  <c r="B53" i="4"/>
  <c r="A53" i="4"/>
  <c r="BP52" i="4"/>
  <c r="BO52" i="4"/>
  <c r="BN52" i="4"/>
  <c r="BK52" i="4"/>
  <c r="BJ52" i="4"/>
  <c r="BI52" i="4"/>
  <c r="BG52" i="4"/>
  <c r="BD52" i="4"/>
  <c r="BC52" i="4"/>
  <c r="BA52" i="4"/>
  <c r="AV52" i="4"/>
  <c r="AT52" i="4"/>
  <c r="AR52" i="4"/>
  <c r="AQ52" i="4"/>
  <c r="AO52" i="4"/>
  <c r="AN52" i="4"/>
  <c r="AK52" i="4"/>
  <c r="AE52" i="4"/>
  <c r="AD52" i="4"/>
  <c r="AC52" i="4"/>
  <c r="AB52" i="4"/>
  <c r="Y52" i="4"/>
  <c r="X52" i="4"/>
  <c r="V52" i="4"/>
  <c r="P52" i="4"/>
  <c r="O52" i="4"/>
  <c r="N52" i="4"/>
  <c r="L52" i="4"/>
  <c r="K52" i="4"/>
  <c r="BR52" i="4" s="1"/>
  <c r="BB52" i="4" s="1"/>
  <c r="J52" i="4"/>
  <c r="I52" i="4"/>
  <c r="H52" i="4"/>
  <c r="G52" i="4"/>
  <c r="F52" i="4"/>
  <c r="E52" i="4"/>
  <c r="D52" i="4"/>
  <c r="C52" i="4"/>
  <c r="B52" i="4"/>
  <c r="A52" i="4"/>
  <c r="BP51" i="4"/>
  <c r="BO51" i="4"/>
  <c r="AO51" i="4"/>
  <c r="AL51" i="4"/>
  <c r="AJ51" i="4"/>
  <c r="AA51" i="4"/>
  <c r="P51" i="4"/>
  <c r="K51" i="4"/>
  <c r="BR51" i="4" s="1"/>
  <c r="J51" i="4"/>
  <c r="I51" i="4"/>
  <c r="H51" i="4"/>
  <c r="BN51" i="4" s="1"/>
  <c r="G51" i="4"/>
  <c r="F51" i="4"/>
  <c r="E51" i="4"/>
  <c r="D51" i="4"/>
  <c r="C51" i="4"/>
  <c r="B51" i="4"/>
  <c r="A51" i="4"/>
  <c r="BP50" i="4"/>
  <c r="BO50" i="4"/>
  <c r="BN50" i="4"/>
  <c r="BI50" i="4"/>
  <c r="BF50" i="4"/>
  <c r="AZ50" i="4"/>
  <c r="AX50" i="4"/>
  <c r="AT50" i="4"/>
  <c r="AK50" i="4"/>
  <c r="AI50" i="4"/>
  <c r="AH50" i="4"/>
  <c r="AG50" i="4"/>
  <c r="AD50" i="4"/>
  <c r="Z50" i="4"/>
  <c r="T50" i="4"/>
  <c r="S50" i="4"/>
  <c r="N50" i="4"/>
  <c r="K50" i="4"/>
  <c r="BR50" i="4" s="1"/>
  <c r="J50" i="4"/>
  <c r="I50" i="4"/>
  <c r="H50" i="4"/>
  <c r="G50" i="4"/>
  <c r="BM50" i="4" s="1"/>
  <c r="F50" i="4"/>
  <c r="E50" i="4"/>
  <c r="D50" i="4"/>
  <c r="C50" i="4"/>
  <c r="B50" i="4"/>
  <c r="A50" i="4"/>
  <c r="BP49" i="4"/>
  <c r="BO49" i="4"/>
  <c r="BM49" i="4"/>
  <c r="BK49" i="4"/>
  <c r="BI49" i="4"/>
  <c r="BG49" i="4"/>
  <c r="BE49" i="4"/>
  <c r="AU49" i="4"/>
  <c r="AT49" i="4"/>
  <c r="AR49" i="4"/>
  <c r="AL49" i="4"/>
  <c r="AF49" i="4"/>
  <c r="AE49" i="4"/>
  <c r="AD49" i="4"/>
  <c r="AC49" i="4"/>
  <c r="Z49" i="4"/>
  <c r="Q49" i="4"/>
  <c r="P49" i="4"/>
  <c r="N49" i="4"/>
  <c r="K49" i="4"/>
  <c r="BR49" i="4" s="1"/>
  <c r="J49" i="4"/>
  <c r="I49" i="4"/>
  <c r="H49" i="4"/>
  <c r="G49" i="4"/>
  <c r="F49" i="4"/>
  <c r="E49" i="4"/>
  <c r="D49" i="4"/>
  <c r="C49" i="4"/>
  <c r="B49" i="4"/>
  <c r="A49" i="4"/>
  <c r="BQ48" i="4"/>
  <c r="BP48" i="4"/>
  <c r="BO48" i="4"/>
  <c r="BK48" i="4"/>
  <c r="BJ48" i="4"/>
  <c r="BI48" i="4"/>
  <c r="BH48" i="4"/>
  <c r="BG48" i="4"/>
  <c r="BF48" i="4"/>
  <c r="BD48" i="4"/>
  <c r="BC48" i="4"/>
  <c r="BB48" i="4"/>
  <c r="BA48" i="4"/>
  <c r="AY48" i="4"/>
  <c r="AW48" i="4"/>
  <c r="AV48" i="4"/>
  <c r="AU48" i="4"/>
  <c r="AT48" i="4"/>
  <c r="AS48" i="4"/>
  <c r="AR48" i="4"/>
  <c r="AQ48" i="4"/>
  <c r="AP48" i="4"/>
  <c r="AO48" i="4"/>
  <c r="AM48" i="4"/>
  <c r="AL48" i="4"/>
  <c r="AJ48" i="4"/>
  <c r="AI48" i="4"/>
  <c r="AH48" i="4"/>
  <c r="AG48" i="4"/>
  <c r="AF48" i="4"/>
  <c r="AE48" i="4"/>
  <c r="AD48" i="4"/>
  <c r="AC48" i="4"/>
  <c r="AA48" i="4"/>
  <c r="Z48" i="4"/>
  <c r="Y48" i="4"/>
  <c r="W48" i="4"/>
  <c r="V48" i="4"/>
  <c r="U48" i="4"/>
  <c r="T48" i="4"/>
  <c r="S48" i="4"/>
  <c r="R48" i="4"/>
  <c r="Q48" i="4"/>
  <c r="O48" i="4"/>
  <c r="N48" i="4"/>
  <c r="M48" i="4"/>
  <c r="L48" i="4"/>
  <c r="K48" i="4"/>
  <c r="BR48" i="4" s="1"/>
  <c r="J48" i="4"/>
  <c r="I48" i="4"/>
  <c r="H48" i="4"/>
  <c r="BN48" i="4" s="1"/>
  <c r="G48" i="4"/>
  <c r="BM48" i="4" s="1"/>
  <c r="F48" i="4"/>
  <c r="E48" i="4"/>
  <c r="D48" i="4"/>
  <c r="C48" i="4"/>
  <c r="B48" i="4"/>
  <c r="A48" i="4"/>
  <c r="BR47" i="4"/>
  <c r="BC47" i="4" s="1"/>
  <c r="BP47" i="4"/>
  <c r="BO47" i="4"/>
  <c r="BK47" i="4"/>
  <c r="BJ47" i="4"/>
  <c r="BH47" i="4"/>
  <c r="BG47" i="4"/>
  <c r="BE47" i="4"/>
  <c r="BD47" i="4"/>
  <c r="BB47" i="4"/>
  <c r="AX47" i="4"/>
  <c r="AV47" i="4"/>
  <c r="AU47" i="4"/>
  <c r="AT47" i="4"/>
  <c r="AR47" i="4"/>
  <c r="AQ47" i="4"/>
  <c r="AO47" i="4"/>
  <c r="AJ47" i="4"/>
  <c r="AI47" i="4"/>
  <c r="AH47" i="4"/>
  <c r="AG47" i="4"/>
  <c r="AE47" i="4"/>
  <c r="AD47" i="4"/>
  <c r="AB47" i="4"/>
  <c r="W47" i="4"/>
  <c r="V47" i="4"/>
  <c r="U47" i="4"/>
  <c r="T47" i="4"/>
  <c r="R47" i="4"/>
  <c r="Q47" i="4"/>
  <c r="O47" i="4"/>
  <c r="K47" i="4"/>
  <c r="J47" i="4"/>
  <c r="I47" i="4"/>
  <c r="H47" i="4"/>
  <c r="BN47" i="4" s="1"/>
  <c r="G47" i="4"/>
  <c r="F47" i="4"/>
  <c r="E47" i="4"/>
  <c r="D47" i="4"/>
  <c r="C47" i="4"/>
  <c r="B47" i="4"/>
  <c r="A47" i="4"/>
  <c r="BP46" i="4"/>
  <c r="BO46" i="4"/>
  <c r="BN46" i="4"/>
  <c r="BM46" i="4"/>
  <c r="BI46" i="4"/>
  <c r="BG46" i="4"/>
  <c r="AY46" i="4"/>
  <c r="AW46" i="4"/>
  <c r="AV46" i="4"/>
  <c r="AS46" i="4"/>
  <c r="AO46" i="4"/>
  <c r="AN46" i="4"/>
  <c r="AL46" i="4"/>
  <c r="AJ46" i="4"/>
  <c r="AA46" i="4"/>
  <c r="Z46" i="4"/>
  <c r="Y46" i="4"/>
  <c r="W46" i="4"/>
  <c r="U46" i="4"/>
  <c r="S46" i="4"/>
  <c r="N46" i="4"/>
  <c r="M46" i="4"/>
  <c r="K46" i="4"/>
  <c r="BR46" i="4" s="1"/>
  <c r="AZ46" i="4" s="1"/>
  <c r="J46" i="4"/>
  <c r="I46" i="4"/>
  <c r="H46" i="4"/>
  <c r="G46" i="4"/>
  <c r="F46" i="4"/>
  <c r="E46" i="4"/>
  <c r="D46" i="4"/>
  <c r="C46" i="4"/>
  <c r="B46" i="4"/>
  <c r="A46" i="4"/>
  <c r="BR45" i="4"/>
  <c r="BP45" i="4"/>
  <c r="BO45" i="4"/>
  <c r="BM45" i="4"/>
  <c r="BH45" i="4"/>
  <c r="BG45" i="4"/>
  <c r="BF45" i="4"/>
  <c r="BE45" i="4"/>
  <c r="BB45" i="4"/>
  <c r="BA45" i="4"/>
  <c r="AY45" i="4"/>
  <c r="AU45" i="4"/>
  <c r="AT45" i="4"/>
  <c r="AS45" i="4"/>
  <c r="AR45" i="4"/>
  <c r="AO45" i="4"/>
  <c r="AN45" i="4"/>
  <c r="AL45" i="4"/>
  <c r="AH45" i="4"/>
  <c r="AG45" i="4"/>
  <c r="AF45" i="4"/>
  <c r="AD45" i="4"/>
  <c r="AB45" i="4"/>
  <c r="AA45" i="4"/>
  <c r="Y45" i="4"/>
  <c r="U45" i="4"/>
  <c r="T45" i="4"/>
  <c r="R45" i="4"/>
  <c r="Q45" i="4"/>
  <c r="O45" i="4"/>
  <c r="N45" i="4"/>
  <c r="L45" i="4"/>
  <c r="K45" i="4"/>
  <c r="J45" i="4"/>
  <c r="I45" i="4"/>
  <c r="H45" i="4"/>
  <c r="G45" i="4"/>
  <c r="F45" i="4"/>
  <c r="E45" i="4"/>
  <c r="D45" i="4"/>
  <c r="C45" i="4"/>
  <c r="B45" i="4"/>
  <c r="A45" i="4"/>
  <c r="BR44" i="4"/>
  <c r="BK44" i="4" s="1"/>
  <c r="BP44" i="4"/>
  <c r="BO44" i="4"/>
  <c r="BN44" i="4"/>
  <c r="BF44" i="4"/>
  <c r="BD44" i="4"/>
  <c r="AX44" i="4"/>
  <c r="AS44" i="4"/>
  <c r="AQ44" i="4"/>
  <c r="AI44" i="4"/>
  <c r="AG44" i="4"/>
  <c r="AF44" i="4"/>
  <c r="Y44" i="4"/>
  <c r="X44" i="4"/>
  <c r="T44" i="4"/>
  <c r="K44" i="4"/>
  <c r="J44" i="4"/>
  <c r="I44" i="4"/>
  <c r="H44" i="4"/>
  <c r="G44" i="4"/>
  <c r="F44" i="4"/>
  <c r="E44" i="4"/>
  <c r="D44" i="4"/>
  <c r="C44" i="4"/>
  <c r="B44" i="4"/>
  <c r="A44" i="4"/>
  <c r="BR43" i="4"/>
  <c r="BP43" i="4"/>
  <c r="BO43" i="4"/>
  <c r="BK43" i="4"/>
  <c r="BI43" i="4"/>
  <c r="BE43" i="4"/>
  <c r="BD43" i="4"/>
  <c r="BC43" i="4"/>
  <c r="AZ43" i="4"/>
  <c r="AY43" i="4"/>
  <c r="AW43" i="4"/>
  <c r="AS43" i="4"/>
  <c r="AR43" i="4"/>
  <c r="AQ43" i="4"/>
  <c r="AP43" i="4"/>
  <c r="AN43" i="4"/>
  <c r="AM43" i="4"/>
  <c r="AK43" i="4"/>
  <c r="AG43" i="4"/>
  <c r="AE43" i="4"/>
  <c r="AD43" i="4"/>
  <c r="AB43" i="4"/>
  <c r="AA43" i="4"/>
  <c r="Y43" i="4"/>
  <c r="U43" i="4"/>
  <c r="T43" i="4"/>
  <c r="S43" i="4"/>
  <c r="R43" i="4"/>
  <c r="P43" i="4"/>
  <c r="O43" i="4"/>
  <c r="K43" i="4"/>
  <c r="J43" i="4"/>
  <c r="I43" i="4"/>
  <c r="H43" i="4"/>
  <c r="BN43" i="4" s="1"/>
  <c r="G43" i="4"/>
  <c r="BM43" i="4" s="1"/>
  <c r="F43" i="4"/>
  <c r="E43" i="4"/>
  <c r="D43" i="4"/>
  <c r="C43" i="4"/>
  <c r="B43" i="4"/>
  <c r="A43" i="4"/>
  <c r="BR42" i="4"/>
  <c r="BG42" i="4" s="1"/>
  <c r="BP42" i="4"/>
  <c r="BO42" i="4"/>
  <c r="BN42" i="4"/>
  <c r="BM42" i="4"/>
  <c r="BK42" i="4"/>
  <c r="BJ42" i="4"/>
  <c r="BI42" i="4"/>
  <c r="BH42" i="4"/>
  <c r="BF42" i="4"/>
  <c r="BE42" i="4"/>
  <c r="BD42" i="4"/>
  <c r="BC42" i="4"/>
  <c r="BB42" i="4"/>
  <c r="BA42" i="4"/>
  <c r="AZ42" i="4"/>
  <c r="AY42" i="4"/>
  <c r="AX42" i="4"/>
  <c r="AW42" i="4"/>
  <c r="AV42" i="4"/>
  <c r="AT42" i="4"/>
  <c r="AS42" i="4"/>
  <c r="AR42" i="4"/>
  <c r="AQ42" i="4"/>
  <c r="AP42" i="4"/>
  <c r="AO42" i="4"/>
  <c r="AN42" i="4"/>
  <c r="AM42" i="4"/>
  <c r="AL42" i="4"/>
  <c r="AK42" i="4"/>
  <c r="AJ42" i="4"/>
  <c r="AH42" i="4"/>
  <c r="AG42" i="4"/>
  <c r="AF42" i="4"/>
  <c r="AE42" i="4"/>
  <c r="AD42" i="4"/>
  <c r="AC42" i="4"/>
  <c r="AB42" i="4"/>
  <c r="AA42" i="4"/>
  <c r="Z42" i="4"/>
  <c r="Y42" i="4"/>
  <c r="X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BQ42" i="4" s="1"/>
  <c r="F42" i="4"/>
  <c r="E42" i="4"/>
  <c r="D42" i="4"/>
  <c r="C42" i="4"/>
  <c r="B42" i="4"/>
  <c r="A42" i="4"/>
  <c r="BP41" i="4"/>
  <c r="BO41" i="4"/>
  <c r="BN41" i="4"/>
  <c r="BK41" i="4"/>
  <c r="K41" i="4"/>
  <c r="BR41" i="4" s="1"/>
  <c r="J41" i="4"/>
  <c r="I41" i="4"/>
  <c r="H41" i="4"/>
  <c r="G41" i="4"/>
  <c r="F41" i="4"/>
  <c r="E41" i="4"/>
  <c r="D41" i="4"/>
  <c r="C41" i="4"/>
  <c r="B41" i="4"/>
  <c r="A41" i="4"/>
  <c r="BR40" i="4"/>
  <c r="BQ40" i="4"/>
  <c r="BP40" i="4"/>
  <c r="BO40" i="4"/>
  <c r="BM40" i="4"/>
  <c r="BE40" i="4"/>
  <c r="BC40" i="4"/>
  <c r="BB40" i="4"/>
  <c r="AV40" i="4"/>
  <c r="AS40" i="4"/>
  <c r="AN40" i="4"/>
  <c r="AI40" i="4"/>
  <c r="AH40" i="4"/>
  <c r="AG40" i="4"/>
  <c r="AD40" i="4"/>
  <c r="AB40" i="4"/>
  <c r="T40" i="4"/>
  <c r="R40" i="4"/>
  <c r="P40" i="4"/>
  <c r="K40" i="4"/>
  <c r="J40" i="4"/>
  <c r="I40" i="4"/>
  <c r="H40" i="4"/>
  <c r="BN40" i="4" s="1"/>
  <c r="G40" i="4"/>
  <c r="F40" i="4"/>
  <c r="E40" i="4"/>
  <c r="D40" i="4"/>
  <c r="C40" i="4"/>
  <c r="B40" i="4"/>
  <c r="A40" i="4"/>
  <c r="BR39" i="4"/>
  <c r="BE39" i="4" s="1"/>
  <c r="BP39" i="4"/>
  <c r="BO39" i="4"/>
  <c r="BI39" i="4"/>
  <c r="BD39" i="4"/>
  <c r="BC39" i="4"/>
  <c r="BA39" i="4"/>
  <c r="AW39" i="4"/>
  <c r="AP39" i="4"/>
  <c r="AO39" i="4"/>
  <c r="AN39" i="4"/>
  <c r="AM39" i="4"/>
  <c r="AK39" i="4"/>
  <c r="AE39" i="4"/>
  <c r="AD39" i="4"/>
  <c r="U39" i="4"/>
  <c r="S39" i="4"/>
  <c r="R39" i="4"/>
  <c r="Q39" i="4"/>
  <c r="O39" i="4"/>
  <c r="M39" i="4"/>
  <c r="K39" i="4"/>
  <c r="J39" i="4"/>
  <c r="I39" i="4"/>
  <c r="H39" i="4"/>
  <c r="BN39" i="4" s="1"/>
  <c r="G39" i="4"/>
  <c r="F39" i="4"/>
  <c r="E39" i="4"/>
  <c r="D39" i="4"/>
  <c r="C39" i="4"/>
  <c r="B39" i="4"/>
  <c r="A39" i="4"/>
  <c r="BR38" i="4"/>
  <c r="BG38" i="4" s="1"/>
  <c r="BP38" i="4"/>
  <c r="BO38" i="4"/>
  <c r="BN38" i="4"/>
  <c r="BM38" i="4"/>
  <c r="BK38" i="4"/>
  <c r="BJ38" i="4"/>
  <c r="BI38" i="4"/>
  <c r="BH38" i="4"/>
  <c r="BF38" i="4"/>
  <c r="BE38" i="4"/>
  <c r="BD38" i="4"/>
  <c r="BC38" i="4"/>
  <c r="BB38" i="4"/>
  <c r="BA38" i="4"/>
  <c r="AZ38" i="4"/>
  <c r="AY38" i="4"/>
  <c r="AX38" i="4"/>
  <c r="AW38" i="4"/>
  <c r="AV38" i="4"/>
  <c r="AT38" i="4"/>
  <c r="AS38" i="4"/>
  <c r="AR38" i="4"/>
  <c r="AQ38" i="4"/>
  <c r="AP38" i="4"/>
  <c r="AO38" i="4"/>
  <c r="AN38" i="4"/>
  <c r="AM38" i="4"/>
  <c r="AL38" i="4"/>
  <c r="AK38" i="4"/>
  <c r="AJ38" i="4"/>
  <c r="AH38" i="4"/>
  <c r="AG38" i="4"/>
  <c r="AF38" i="4"/>
  <c r="AE38" i="4"/>
  <c r="AD38" i="4"/>
  <c r="AC38" i="4"/>
  <c r="AB38" i="4"/>
  <c r="AA38" i="4"/>
  <c r="Z38" i="4"/>
  <c r="Y38" i="4"/>
  <c r="X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BQ38" i="4" s="1"/>
  <c r="F38" i="4"/>
  <c r="E38" i="4"/>
  <c r="D38" i="4"/>
  <c r="C38" i="4"/>
  <c r="B38" i="4"/>
  <c r="A38" i="4"/>
  <c r="BR37" i="4"/>
  <c r="BH37" i="4" s="1"/>
  <c r="BP37" i="4"/>
  <c r="BO37" i="4"/>
  <c r="BN37" i="4"/>
  <c r="AZ37" i="4"/>
  <c r="AQ37" i="4"/>
  <c r="AB37" i="4"/>
  <c r="X37" i="4"/>
  <c r="W37" i="4"/>
  <c r="P37" i="4"/>
  <c r="K37" i="4"/>
  <c r="J37" i="4"/>
  <c r="I37" i="4"/>
  <c r="H37" i="4"/>
  <c r="G37" i="4"/>
  <c r="F37" i="4"/>
  <c r="E37" i="4"/>
  <c r="D37" i="4"/>
  <c r="C37" i="4"/>
  <c r="B37" i="4"/>
  <c r="A37" i="4"/>
  <c r="BR36" i="4"/>
  <c r="BP36" i="4"/>
  <c r="BO36" i="4"/>
  <c r="BJ36" i="4"/>
  <c r="BH36" i="4"/>
  <c r="BG36" i="4"/>
  <c r="BC36" i="4"/>
  <c r="AZ36" i="4"/>
  <c r="AX36" i="4"/>
  <c r="AV36" i="4"/>
  <c r="AU36" i="4"/>
  <c r="AT36" i="4"/>
  <c r="AQ36" i="4"/>
  <c r="AN36" i="4"/>
  <c r="AK36" i="4"/>
  <c r="AI36" i="4"/>
  <c r="AH36" i="4"/>
  <c r="AF36" i="4"/>
  <c r="AE36" i="4"/>
  <c r="AB36" i="4"/>
  <c r="Y36" i="4"/>
  <c r="X36" i="4"/>
  <c r="V36" i="4"/>
  <c r="T36" i="4"/>
  <c r="S36" i="4"/>
  <c r="O36" i="4"/>
  <c r="M36" i="4"/>
  <c r="L36" i="4"/>
  <c r="K36" i="4"/>
  <c r="J36" i="4"/>
  <c r="I36" i="4"/>
  <c r="BQ36" i="4" s="1"/>
  <c r="H36" i="4"/>
  <c r="BN36" i="4" s="1"/>
  <c r="G36" i="4"/>
  <c r="BM36" i="4" s="1"/>
  <c r="F36" i="4"/>
  <c r="E36" i="4"/>
  <c r="D36" i="4"/>
  <c r="C36" i="4"/>
  <c r="B36" i="4"/>
  <c r="A36" i="4"/>
  <c r="BR35" i="4"/>
  <c r="BP35" i="4"/>
  <c r="BO35" i="4"/>
  <c r="BN35" i="4"/>
  <c r="BM35" i="4"/>
  <c r="BI35" i="4"/>
  <c r="BD35" i="4"/>
  <c r="BC35" i="4"/>
  <c r="AZ35" i="4"/>
  <c r="AY35" i="4"/>
  <c r="AV35" i="4"/>
  <c r="AR35" i="4"/>
  <c r="AQ35" i="4"/>
  <c r="AO35" i="4"/>
  <c r="AN35" i="4"/>
  <c r="AM35" i="4"/>
  <c r="AI35" i="4"/>
  <c r="AE35" i="4"/>
  <c r="AB35" i="4"/>
  <c r="Y35" i="4"/>
  <c r="X35" i="4"/>
  <c r="W35" i="4"/>
  <c r="T35" i="4"/>
  <c r="R35" i="4"/>
  <c r="P35" i="4"/>
  <c r="M35" i="4"/>
  <c r="K35" i="4"/>
  <c r="J35" i="4"/>
  <c r="I35" i="4"/>
  <c r="H35" i="4"/>
  <c r="G35" i="4"/>
  <c r="BQ35" i="4" s="1"/>
  <c r="F35" i="4"/>
  <c r="E35" i="4"/>
  <c r="D35" i="4"/>
  <c r="C35" i="4"/>
  <c r="B35" i="4"/>
  <c r="A35" i="4"/>
  <c r="BR34" i="4"/>
  <c r="BP34" i="4"/>
  <c r="BO34" i="4"/>
  <c r="BM34" i="4"/>
  <c r="BI34" i="4"/>
  <c r="BH34" i="4"/>
  <c r="BE34" i="4"/>
  <c r="BC34" i="4"/>
  <c r="BB34" i="4"/>
  <c r="AY34" i="4"/>
  <c r="AW34" i="4"/>
  <c r="AV34" i="4"/>
  <c r="AS34" i="4"/>
  <c r="AR34" i="4"/>
  <c r="AP34" i="4"/>
  <c r="AN34" i="4"/>
  <c r="AL34" i="4"/>
  <c r="AH34" i="4"/>
  <c r="AG34" i="4"/>
  <c r="AF34" i="4"/>
  <c r="AD34" i="4"/>
  <c r="AC34" i="4"/>
  <c r="AA34" i="4"/>
  <c r="V34" i="4"/>
  <c r="U34" i="4"/>
  <c r="S34" i="4"/>
  <c r="R34" i="4"/>
  <c r="Q34" i="4"/>
  <c r="O34" i="4"/>
  <c r="N34" i="4"/>
  <c r="K34" i="4"/>
  <c r="J34" i="4"/>
  <c r="I34" i="4"/>
  <c r="H34" i="4"/>
  <c r="BN34" i="4" s="1"/>
  <c r="G34" i="4"/>
  <c r="F34" i="4"/>
  <c r="E34" i="4"/>
  <c r="D34" i="4"/>
  <c r="C34" i="4"/>
  <c r="B34" i="4"/>
  <c r="A34" i="4"/>
  <c r="BR33" i="4"/>
  <c r="BP33" i="4"/>
  <c r="BO33" i="4"/>
  <c r="BN33" i="4"/>
  <c r="BM33" i="4"/>
  <c r="BK33" i="4"/>
  <c r="BJ33" i="4"/>
  <c r="BI33" i="4"/>
  <c r="BH33" i="4"/>
  <c r="BF33" i="4"/>
  <c r="BC33" i="4"/>
  <c r="BA33" i="4"/>
  <c r="AZ33" i="4"/>
  <c r="AY33" i="4"/>
  <c r="AX33" i="4"/>
  <c r="AW33" i="4"/>
  <c r="AV33" i="4"/>
  <c r="AU33" i="4"/>
  <c r="AT33" i="4"/>
  <c r="AS33" i="4"/>
  <c r="AN33" i="4"/>
  <c r="AM33" i="4"/>
  <c r="AL33" i="4"/>
  <c r="AK33" i="4"/>
  <c r="AJ33" i="4"/>
  <c r="AI33" i="4"/>
  <c r="AH33" i="4"/>
  <c r="AG33" i="4"/>
  <c r="AE33" i="4"/>
  <c r="AC33" i="4"/>
  <c r="AA33" i="4"/>
  <c r="Y33" i="4"/>
  <c r="X33" i="4"/>
  <c r="W33" i="4"/>
  <c r="V33" i="4"/>
  <c r="U33" i="4"/>
  <c r="S33" i="4"/>
  <c r="R33" i="4"/>
  <c r="P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A33" i="4"/>
  <c r="BR32" i="4"/>
  <c r="AB32" i="4" s="1"/>
  <c r="BP32" i="4"/>
  <c r="BO32" i="4"/>
  <c r="BM32" i="4"/>
  <c r="BK32" i="4"/>
  <c r="BC32" i="4"/>
  <c r="AY32" i="4"/>
  <c r="AX32" i="4"/>
  <c r="AQ32" i="4"/>
  <c r="AH32" i="4"/>
  <c r="AE32" i="4"/>
  <c r="AA32" i="4"/>
  <c r="X32" i="4"/>
  <c r="W32" i="4"/>
  <c r="L32" i="4"/>
  <c r="K32" i="4"/>
  <c r="J32" i="4"/>
  <c r="I32" i="4"/>
  <c r="H32" i="4"/>
  <c r="G32" i="4"/>
  <c r="F32" i="4"/>
  <c r="E32" i="4"/>
  <c r="D32" i="4"/>
  <c r="C32" i="4"/>
  <c r="B32" i="4"/>
  <c r="A32" i="4"/>
  <c r="BR31" i="4"/>
  <c r="AJ31" i="4" s="1"/>
  <c r="BP31" i="4"/>
  <c r="BO31" i="4"/>
  <c r="AQ31" i="4"/>
  <c r="AM31" i="4"/>
  <c r="W31" i="4"/>
  <c r="K31" i="4"/>
  <c r="J31" i="4"/>
  <c r="I31" i="4"/>
  <c r="H31" i="4"/>
  <c r="BN31" i="4" s="1"/>
  <c r="G31" i="4"/>
  <c r="BM31" i="4" s="1"/>
  <c r="F31" i="4"/>
  <c r="E31" i="4"/>
  <c r="D31" i="4"/>
  <c r="C31" i="4"/>
  <c r="B31" i="4"/>
  <c r="A31" i="4"/>
  <c r="BR30" i="4"/>
  <c r="BP30" i="4"/>
  <c r="BO30" i="4"/>
  <c r="BN30" i="4"/>
  <c r="BM30" i="4"/>
  <c r="BK30" i="4"/>
  <c r="BJ30" i="4"/>
  <c r="BI30" i="4"/>
  <c r="BH30" i="4"/>
  <c r="BD30" i="4"/>
  <c r="BB30" i="4"/>
  <c r="BA30" i="4"/>
  <c r="AZ30" i="4"/>
  <c r="AY30" i="4"/>
  <c r="AX30" i="4"/>
  <c r="AW30" i="4"/>
  <c r="AV30" i="4"/>
  <c r="AT30" i="4"/>
  <c r="AS30" i="4"/>
  <c r="AQ30" i="4"/>
  <c r="AN30" i="4"/>
  <c r="AM30" i="4"/>
  <c r="AL30" i="4"/>
  <c r="AK30" i="4"/>
  <c r="AJ30" i="4"/>
  <c r="AH30" i="4"/>
  <c r="AG30" i="4"/>
  <c r="AF30" i="4"/>
  <c r="AD30" i="4"/>
  <c r="AB30" i="4"/>
  <c r="AA30" i="4"/>
  <c r="Y30" i="4"/>
  <c r="X30" i="4"/>
  <c r="V30" i="4"/>
  <c r="U30" i="4"/>
  <c r="T30" i="4"/>
  <c r="S30" i="4"/>
  <c r="Q30" i="4"/>
  <c r="O30" i="4"/>
  <c r="N30" i="4"/>
  <c r="M30" i="4"/>
  <c r="L30" i="4"/>
  <c r="K30" i="4"/>
  <c r="J30" i="4"/>
  <c r="I30" i="4"/>
  <c r="H30" i="4"/>
  <c r="G30" i="4"/>
  <c r="BQ30" i="4" s="1"/>
  <c r="F30" i="4"/>
  <c r="E30" i="4"/>
  <c r="D30" i="4"/>
  <c r="C30" i="4"/>
  <c r="B30" i="4"/>
  <c r="A30" i="4"/>
  <c r="BP29" i="4"/>
  <c r="BO29" i="4"/>
  <c r="BN29" i="4"/>
  <c r="BM29" i="4"/>
  <c r="K29" i="4"/>
  <c r="BR29" i="4" s="1"/>
  <c r="J29" i="4"/>
  <c r="I29" i="4"/>
  <c r="H29" i="4"/>
  <c r="G29" i="4"/>
  <c r="F29" i="4"/>
  <c r="E29" i="4"/>
  <c r="D29" i="4"/>
  <c r="C29" i="4"/>
  <c r="B29" i="4"/>
  <c r="A29" i="4"/>
  <c r="BR28" i="4"/>
  <c r="BP28" i="4"/>
  <c r="BO28" i="4"/>
  <c r="BF28" i="4"/>
  <c r="AW28" i="4"/>
  <c r="AK28" i="4"/>
  <c r="AJ28" i="4"/>
  <c r="AD28" i="4"/>
  <c r="Z28" i="4"/>
  <c r="U28" i="4"/>
  <c r="S28" i="4"/>
  <c r="K28" i="4"/>
  <c r="J28" i="4"/>
  <c r="I28" i="4"/>
  <c r="H28" i="4"/>
  <c r="BN28" i="4" s="1"/>
  <c r="G28" i="4"/>
  <c r="BM28" i="4" s="1"/>
  <c r="F28" i="4"/>
  <c r="E28" i="4"/>
  <c r="D28" i="4"/>
  <c r="C28" i="4"/>
  <c r="B28" i="4"/>
  <c r="A28" i="4"/>
  <c r="BP27" i="4"/>
  <c r="BO27" i="4"/>
  <c r="BM27" i="4"/>
  <c r="BK27" i="4"/>
  <c r="BI27" i="4"/>
  <c r="BH27" i="4"/>
  <c r="BG27" i="4"/>
  <c r="BB27" i="4"/>
  <c r="BA27" i="4"/>
  <c r="AT27" i="4"/>
  <c r="AR27" i="4"/>
  <c r="AP27" i="4"/>
  <c r="AO27" i="4"/>
  <c r="AM27" i="4"/>
  <c r="AJ27" i="4"/>
  <c r="AI27" i="4"/>
  <c r="AA27" i="4"/>
  <c r="Y27" i="4"/>
  <c r="W27" i="4"/>
  <c r="V27" i="4"/>
  <c r="U27" i="4"/>
  <c r="P27" i="4"/>
  <c r="O27" i="4"/>
  <c r="K27" i="4"/>
  <c r="BR27" i="4" s="1"/>
  <c r="AU27" i="4" s="1"/>
  <c r="J27" i="4"/>
  <c r="I27" i="4"/>
  <c r="H27" i="4"/>
  <c r="BN27" i="4" s="1"/>
  <c r="G27" i="4"/>
  <c r="F27" i="4"/>
  <c r="E27" i="4"/>
  <c r="D27" i="4"/>
  <c r="C27" i="4"/>
  <c r="B27" i="4"/>
  <c r="A27" i="4"/>
  <c r="BR26" i="4"/>
  <c r="AY26" i="4" s="1"/>
  <c r="BP26" i="4"/>
  <c r="BO26" i="4"/>
  <c r="BM26" i="4"/>
  <c r="BJ26" i="4"/>
  <c r="BI26" i="4"/>
  <c r="BE26" i="4"/>
  <c r="BD26" i="4"/>
  <c r="BB26" i="4"/>
  <c r="BA26" i="4"/>
  <c r="AW26" i="4"/>
  <c r="AV26" i="4"/>
  <c r="AT26" i="4"/>
  <c r="AR26" i="4"/>
  <c r="AQ26" i="4"/>
  <c r="AO26" i="4"/>
  <c r="AN26" i="4"/>
  <c r="AJ26" i="4"/>
  <c r="AH26" i="4"/>
  <c r="AF26" i="4"/>
  <c r="AD26" i="4"/>
  <c r="AC26" i="4"/>
  <c r="AB26" i="4"/>
  <c r="AA26" i="4"/>
  <c r="Y26" i="4"/>
  <c r="U26" i="4"/>
  <c r="S26" i="4"/>
  <c r="R26" i="4"/>
  <c r="O26" i="4"/>
  <c r="N26" i="4"/>
  <c r="M26" i="4"/>
  <c r="L26" i="4"/>
  <c r="K26" i="4"/>
  <c r="J26" i="4"/>
  <c r="I26" i="4"/>
  <c r="H26" i="4"/>
  <c r="BQ26" i="4" s="1"/>
  <c r="G26" i="4"/>
  <c r="F26" i="4"/>
  <c r="E26" i="4"/>
  <c r="D26" i="4"/>
  <c r="C26" i="4"/>
  <c r="B26" i="4"/>
  <c r="A26" i="4"/>
  <c r="BR25" i="4"/>
  <c r="BA25" i="4" s="1"/>
  <c r="BP25" i="4"/>
  <c r="BO25" i="4"/>
  <c r="BN25" i="4"/>
  <c r="BM25" i="4"/>
  <c r="K25" i="4"/>
  <c r="J25" i="4"/>
  <c r="I25" i="4"/>
  <c r="H25" i="4"/>
  <c r="G25" i="4"/>
  <c r="BQ25" i="4" s="1"/>
  <c r="F25" i="4"/>
  <c r="E25" i="4"/>
  <c r="D25" i="4"/>
  <c r="C25" i="4"/>
  <c r="B25" i="4"/>
  <c r="A25" i="4"/>
  <c r="BP24" i="4"/>
  <c r="BO24" i="4"/>
  <c r="BM24" i="4"/>
  <c r="K24" i="4"/>
  <c r="BR24" i="4" s="1"/>
  <c r="J24" i="4"/>
  <c r="I24" i="4"/>
  <c r="H24" i="4"/>
  <c r="BN24" i="4" s="1"/>
  <c r="G24" i="4"/>
  <c r="F24" i="4"/>
  <c r="E24" i="4"/>
  <c r="D24" i="4"/>
  <c r="C24" i="4"/>
  <c r="B24" i="4"/>
  <c r="A24" i="4"/>
  <c r="BP23" i="4"/>
  <c r="BO23" i="4"/>
  <c r="BN23" i="4"/>
  <c r="BM23" i="4"/>
  <c r="K23" i="4"/>
  <c r="BR23" i="4" s="1"/>
  <c r="J23" i="4"/>
  <c r="I23" i="4"/>
  <c r="H23" i="4"/>
  <c r="BQ23" i="4" s="1"/>
  <c r="G23" i="4"/>
  <c r="F23" i="4"/>
  <c r="E23" i="4"/>
  <c r="D23" i="4"/>
  <c r="C23" i="4"/>
  <c r="B23" i="4"/>
  <c r="A23" i="4"/>
  <c r="BQ22" i="4"/>
  <c r="BP22" i="4"/>
  <c r="BO22" i="4"/>
  <c r="K22" i="4"/>
  <c r="BR22" i="4" s="1"/>
  <c r="J22" i="4"/>
  <c r="I22" i="4"/>
  <c r="H22" i="4"/>
  <c r="BN22" i="4" s="1"/>
  <c r="G22" i="4"/>
  <c r="BM22" i="4" s="1"/>
  <c r="F22" i="4"/>
  <c r="E22" i="4"/>
  <c r="D22" i="4"/>
  <c r="C22" i="4"/>
  <c r="B22" i="4"/>
  <c r="A22" i="4"/>
  <c r="BQ21" i="4"/>
  <c r="BP21" i="4"/>
  <c r="BO21" i="4"/>
  <c r="BN21" i="4"/>
  <c r="BM21" i="4"/>
  <c r="BJ21" i="4"/>
  <c r="BI21" i="4"/>
  <c r="BG21" i="4"/>
  <c r="BF21" i="4"/>
  <c r="BC21" i="4"/>
  <c r="BB21" i="4"/>
  <c r="BA21" i="4"/>
  <c r="AZ21" i="4"/>
  <c r="AY21" i="4"/>
  <c r="AW21" i="4"/>
  <c r="AV21" i="4"/>
  <c r="AT21" i="4"/>
  <c r="AR21" i="4"/>
  <c r="AP21" i="4"/>
  <c r="AO21" i="4"/>
  <c r="AN21" i="4"/>
  <c r="AM21" i="4"/>
  <c r="AL21" i="4"/>
  <c r="AJ21" i="4"/>
  <c r="AI21" i="4"/>
  <c r="AF21" i="4"/>
  <c r="AE21" i="4"/>
  <c r="AC21" i="4"/>
  <c r="AB21" i="4"/>
  <c r="AA21" i="4"/>
  <c r="Z21" i="4"/>
  <c r="Y21" i="4"/>
  <c r="W21" i="4"/>
  <c r="V21" i="4"/>
  <c r="S21" i="4"/>
  <c r="R21" i="4"/>
  <c r="P21" i="4"/>
  <c r="O21" i="4"/>
  <c r="N21" i="4"/>
  <c r="M21" i="4"/>
  <c r="L21" i="4"/>
  <c r="K21" i="4"/>
  <c r="BR21" i="4" s="1"/>
  <c r="BH21" i="4" s="1"/>
  <c r="J21" i="4"/>
  <c r="I21" i="4"/>
  <c r="H21" i="4"/>
  <c r="G21" i="4"/>
  <c r="F21" i="4"/>
  <c r="E21" i="4"/>
  <c r="D21" i="4"/>
  <c r="C21" i="4"/>
  <c r="B21" i="4"/>
  <c r="A21" i="4"/>
  <c r="BR20" i="4"/>
  <c r="AS20" i="4" s="1"/>
  <c r="BP20" i="4"/>
  <c r="BO20" i="4"/>
  <c r="BI20" i="4"/>
  <c r="BH20" i="4"/>
  <c r="BG20" i="4"/>
  <c r="BF20" i="4"/>
  <c r="BA20" i="4"/>
  <c r="AV20" i="4"/>
  <c r="AT20" i="4"/>
  <c r="AO20" i="4"/>
  <c r="AN20" i="4"/>
  <c r="AI20" i="4"/>
  <c r="AH20" i="4"/>
  <c r="AE20" i="4"/>
  <c r="AB20" i="4"/>
  <c r="V20" i="4"/>
  <c r="S20" i="4"/>
  <c r="Q20" i="4"/>
  <c r="O20" i="4"/>
  <c r="N20" i="4"/>
  <c r="K20" i="4"/>
  <c r="J20" i="4"/>
  <c r="I20" i="4"/>
  <c r="H20" i="4"/>
  <c r="BN20" i="4" s="1"/>
  <c r="G20" i="4"/>
  <c r="F20" i="4"/>
  <c r="E20" i="4"/>
  <c r="D20" i="4"/>
  <c r="C20" i="4"/>
  <c r="B20" i="4"/>
  <c r="A20" i="4"/>
  <c r="BP19" i="4"/>
  <c r="BO19" i="4"/>
  <c r="BN19" i="4"/>
  <c r="BM19" i="4"/>
  <c r="K19" i="4"/>
  <c r="BR19" i="4" s="1"/>
  <c r="BG19" i="4" s="1"/>
  <c r="J19" i="4"/>
  <c r="I19" i="4"/>
  <c r="H19" i="4"/>
  <c r="BQ19" i="4" s="1"/>
  <c r="G19" i="4"/>
  <c r="F19" i="4"/>
  <c r="E19" i="4"/>
  <c r="D19" i="4"/>
  <c r="C19" i="4"/>
  <c r="B19" i="4"/>
  <c r="A19" i="4"/>
  <c r="BQ18" i="4"/>
  <c r="BP18" i="4"/>
  <c r="BO18" i="4"/>
  <c r="BM18" i="4"/>
  <c r="K18" i="4"/>
  <c r="BR18" i="4" s="1"/>
  <c r="J18" i="4"/>
  <c r="I18" i="4"/>
  <c r="H18" i="4"/>
  <c r="BN18" i="4" s="1"/>
  <c r="G18" i="4"/>
  <c r="F18" i="4"/>
  <c r="E18" i="4"/>
  <c r="D18" i="4"/>
  <c r="C18" i="4"/>
  <c r="B18" i="4"/>
  <c r="A18" i="4"/>
  <c r="BR17" i="4"/>
  <c r="AS17" i="4" s="1"/>
  <c r="BP17" i="4"/>
  <c r="BO17" i="4"/>
  <c r="BH17" i="4"/>
  <c r="BG17" i="4"/>
  <c r="AV17" i="4"/>
  <c r="AU17" i="4"/>
  <c r="AT17" i="4"/>
  <c r="AP17" i="4"/>
  <c r="AO17" i="4"/>
  <c r="AD17" i="4"/>
  <c r="AC17" i="4"/>
  <c r="X17" i="4"/>
  <c r="U17" i="4"/>
  <c r="T17" i="4"/>
  <c r="K17" i="4"/>
  <c r="J17" i="4"/>
  <c r="I17" i="4"/>
  <c r="H17" i="4"/>
  <c r="BN17" i="4" s="1"/>
  <c r="G17" i="4"/>
  <c r="BM17" i="4" s="1"/>
  <c r="F17" i="4"/>
  <c r="E17" i="4"/>
  <c r="D17" i="4"/>
  <c r="C17" i="4"/>
  <c r="B17" i="4"/>
  <c r="A17" i="4"/>
  <c r="BR16" i="4"/>
  <c r="AX16" i="4" s="1"/>
  <c r="BP16" i="4"/>
  <c r="BO16" i="4"/>
  <c r="BN16" i="4"/>
  <c r="BK16" i="4"/>
  <c r="BE16" i="4"/>
  <c r="BD16" i="4"/>
  <c r="BC16" i="4"/>
  <c r="BA16" i="4"/>
  <c r="AY16" i="4"/>
  <c r="AS16" i="4"/>
  <c r="AR16" i="4"/>
  <c r="AQ16" i="4"/>
  <c r="AP16" i="4"/>
  <c r="AM16" i="4"/>
  <c r="AL16" i="4"/>
  <c r="AG16" i="4"/>
  <c r="AE16" i="4"/>
  <c r="AD16" i="4"/>
  <c r="AA16" i="4"/>
  <c r="Z16" i="4"/>
  <c r="U16" i="4"/>
  <c r="T16" i="4"/>
  <c r="R16" i="4"/>
  <c r="Q16" i="4"/>
  <c r="O16" i="4"/>
  <c r="K16" i="4"/>
  <c r="J16" i="4"/>
  <c r="I16" i="4"/>
  <c r="H16" i="4"/>
  <c r="G16" i="4"/>
  <c r="BM16" i="4" s="1"/>
  <c r="F16" i="4"/>
  <c r="E16" i="4"/>
  <c r="D16" i="4"/>
  <c r="C16" i="4"/>
  <c r="B16" i="4"/>
  <c r="A16" i="4"/>
  <c r="BP15" i="4"/>
  <c r="BO15" i="4"/>
  <c r="BN15" i="4"/>
  <c r="BM15" i="4"/>
  <c r="BH15" i="4"/>
  <c r="AM15" i="4"/>
  <c r="Q15" i="4"/>
  <c r="K15" i="4"/>
  <c r="BR15" i="4" s="1"/>
  <c r="AX15" i="4" s="1"/>
  <c r="J15" i="4"/>
  <c r="I15" i="4"/>
  <c r="H15" i="4"/>
  <c r="BQ15" i="4" s="1"/>
  <c r="G15" i="4"/>
  <c r="F15" i="4"/>
  <c r="E15" i="4"/>
  <c r="D15" i="4"/>
  <c r="C15" i="4"/>
  <c r="B15" i="4"/>
  <c r="A15" i="4"/>
  <c r="BQ14" i="4"/>
  <c r="BP14" i="4"/>
  <c r="BO14" i="4"/>
  <c r="BM14" i="4"/>
  <c r="K14" i="4"/>
  <c r="BR14" i="4" s="1"/>
  <c r="J14" i="4"/>
  <c r="I14" i="4"/>
  <c r="H14" i="4"/>
  <c r="BN14" i="4" s="1"/>
  <c r="G14" i="4"/>
  <c r="F14" i="4"/>
  <c r="E14" i="4"/>
  <c r="D14" i="4"/>
  <c r="C14" i="4"/>
  <c r="B14" i="4"/>
  <c r="A14" i="4"/>
  <c r="BR13" i="4"/>
  <c r="AV13" i="4" s="1"/>
  <c r="BQ13" i="4"/>
  <c r="BP13" i="4"/>
  <c r="BO13" i="4"/>
  <c r="BF13" i="4"/>
  <c r="BE13" i="4"/>
  <c r="BA13" i="4"/>
  <c r="AY13" i="4"/>
  <c r="AO13" i="4"/>
  <c r="AM13" i="4"/>
  <c r="AH13" i="4"/>
  <c r="AG13" i="4"/>
  <c r="V13" i="4"/>
  <c r="U13" i="4"/>
  <c r="Q13" i="4"/>
  <c r="O13" i="4"/>
  <c r="K13" i="4"/>
  <c r="J13" i="4"/>
  <c r="I13" i="4"/>
  <c r="H13" i="4"/>
  <c r="BN13" i="4" s="1"/>
  <c r="G13" i="4"/>
  <c r="BM13" i="4" s="1"/>
  <c r="F13" i="4"/>
  <c r="E13" i="4"/>
  <c r="D13" i="4"/>
  <c r="C13" i="4"/>
  <c r="B13" i="4"/>
  <c r="A13" i="4"/>
  <c r="BR12" i="4"/>
  <c r="BP12" i="4"/>
  <c r="BO12" i="4"/>
  <c r="BK12" i="4"/>
  <c r="BJ12" i="4"/>
  <c r="BH12" i="4"/>
  <c r="BE12" i="4"/>
  <c r="BD12" i="4"/>
  <c r="BC12" i="4"/>
  <c r="BB12" i="4"/>
  <c r="BA12" i="4"/>
  <c r="AY12" i="4"/>
  <c r="AX12" i="4"/>
  <c r="AV12" i="4"/>
  <c r="AS12" i="4"/>
  <c r="AR12" i="4"/>
  <c r="AQ12" i="4"/>
  <c r="AP12" i="4"/>
  <c r="AO12" i="4"/>
  <c r="AM12" i="4"/>
  <c r="AL12" i="4"/>
  <c r="AJ12" i="4"/>
  <c r="AG12" i="4"/>
  <c r="AF12" i="4"/>
  <c r="AE12" i="4"/>
  <c r="AD12" i="4"/>
  <c r="AC12" i="4"/>
  <c r="AA12" i="4"/>
  <c r="Z12" i="4"/>
  <c r="X12" i="4"/>
  <c r="U12" i="4"/>
  <c r="T12" i="4"/>
  <c r="S12" i="4"/>
  <c r="R12" i="4"/>
  <c r="Q12" i="4"/>
  <c r="O12" i="4"/>
  <c r="N12" i="4"/>
  <c r="L12" i="4"/>
  <c r="K12" i="4"/>
  <c r="J12" i="4"/>
  <c r="I12" i="4"/>
  <c r="H12" i="4"/>
  <c r="BQ12" i="4" s="1"/>
  <c r="G12" i="4"/>
  <c r="BM12" i="4" s="1"/>
  <c r="F12" i="4"/>
  <c r="E12" i="4"/>
  <c r="D12" i="4"/>
  <c r="C12" i="4"/>
  <c r="B12" i="4"/>
  <c r="A12" i="4"/>
  <c r="BP11" i="4"/>
  <c r="BO11" i="4"/>
  <c r="BN11" i="4"/>
  <c r="BM11" i="4"/>
  <c r="K11" i="4"/>
  <c r="BR11" i="4" s="1"/>
  <c r="J11" i="4"/>
  <c r="I11" i="4"/>
  <c r="H11" i="4"/>
  <c r="BQ11" i="4" s="1"/>
  <c r="G11" i="4"/>
  <c r="F11" i="4"/>
  <c r="E11" i="4"/>
  <c r="D11" i="4"/>
  <c r="C11" i="4"/>
  <c r="B11" i="4"/>
  <c r="A11" i="4"/>
  <c r="BR10" i="4"/>
  <c r="BI10" i="4" s="1"/>
  <c r="BP10" i="4"/>
  <c r="BO10" i="4"/>
  <c r="BM10" i="4"/>
  <c r="K10" i="4"/>
  <c r="J10" i="4"/>
  <c r="I10" i="4"/>
  <c r="H10" i="4"/>
  <c r="BQ10" i="4" s="1"/>
  <c r="G10" i="4"/>
  <c r="F10" i="4"/>
  <c r="E10" i="4"/>
  <c r="D10" i="4"/>
  <c r="C10" i="4"/>
  <c r="B10" i="4"/>
  <c r="A10" i="4"/>
  <c r="BP9" i="4"/>
  <c r="BO9" i="4"/>
  <c r="K9" i="4"/>
  <c r="BR9" i="4" s="1"/>
  <c r="J9" i="4"/>
  <c r="I9" i="4"/>
  <c r="H9" i="4"/>
  <c r="BN9" i="4" s="1"/>
  <c r="G9" i="4"/>
  <c r="BM9" i="4" s="1"/>
  <c r="F9" i="4"/>
  <c r="E9" i="4"/>
  <c r="D9" i="4"/>
  <c r="C9" i="4"/>
  <c r="B9" i="4"/>
  <c r="A9" i="4"/>
  <c r="BP8" i="4"/>
  <c r="BO8" i="4"/>
  <c r="K8" i="4"/>
  <c r="BR8" i="4" s="1"/>
  <c r="J8" i="4"/>
  <c r="I8" i="4"/>
  <c r="H8" i="4"/>
  <c r="BN8" i="4" s="1"/>
  <c r="G8" i="4"/>
  <c r="BM8" i="4" s="1"/>
  <c r="F8" i="4"/>
  <c r="E8" i="4"/>
  <c r="D8" i="4"/>
  <c r="C8" i="4"/>
  <c r="B8" i="4"/>
  <c r="A8" i="4"/>
  <c r="BR7" i="4"/>
  <c r="BC7" i="4" s="1"/>
  <c r="BP7" i="4"/>
  <c r="BO7" i="4"/>
  <c r="BN7" i="4"/>
  <c r="BM7" i="4"/>
  <c r="BJ7" i="4"/>
  <c r="BI7" i="4"/>
  <c r="BH7" i="4"/>
  <c r="BE7" i="4"/>
  <c r="BD7" i="4"/>
  <c r="BB7" i="4"/>
  <c r="BA7" i="4"/>
  <c r="AZ7" i="4"/>
  <c r="AY7" i="4"/>
  <c r="AW7" i="4"/>
  <c r="AV7" i="4"/>
  <c r="AU7" i="4"/>
  <c r="AR7" i="4"/>
  <c r="AQ7" i="4"/>
  <c r="AO7" i="4"/>
  <c r="AN7" i="4"/>
  <c r="AM7" i="4"/>
  <c r="AL7" i="4"/>
  <c r="AJ7" i="4"/>
  <c r="AI7" i="4"/>
  <c r="AG7" i="4"/>
  <c r="AE7" i="4"/>
  <c r="AD7" i="4"/>
  <c r="AB7" i="4"/>
  <c r="AA7" i="4"/>
  <c r="Z7" i="4"/>
  <c r="Y7" i="4"/>
  <c r="W7" i="4"/>
  <c r="U7" i="4"/>
  <c r="T7" i="4"/>
  <c r="R7" i="4"/>
  <c r="Q7" i="4"/>
  <c r="O7" i="4"/>
  <c r="N7" i="4"/>
  <c r="M7" i="4"/>
  <c r="L7" i="4"/>
  <c r="K7" i="4"/>
  <c r="J7" i="4"/>
  <c r="I7" i="4"/>
  <c r="H7" i="4"/>
  <c r="G7" i="4"/>
  <c r="BQ7" i="4" s="1"/>
  <c r="F7" i="4"/>
  <c r="E7" i="4"/>
  <c r="D7" i="4"/>
  <c r="C7" i="4"/>
  <c r="B7" i="4"/>
  <c r="A7" i="4"/>
  <c r="BR6" i="4"/>
  <c r="BD6" i="4" s="1"/>
  <c r="BP6" i="4"/>
  <c r="BO6" i="4"/>
  <c r="BN6" i="4"/>
  <c r="BM6" i="4"/>
  <c r="BF6" i="4"/>
  <c r="BE6" i="4"/>
  <c r="AS6" i="4"/>
  <c r="AR6" i="4"/>
  <c r="AF6" i="4"/>
  <c r="AD6" i="4"/>
  <c r="R6" i="4"/>
  <c r="Q6" i="4"/>
  <c r="K6" i="4"/>
  <c r="J6" i="4"/>
  <c r="I6" i="4"/>
  <c r="H6" i="4"/>
  <c r="BQ6" i="4" s="1"/>
  <c r="G6" i="4"/>
  <c r="F6" i="4"/>
  <c r="E6" i="4"/>
  <c r="D6" i="4"/>
  <c r="C6" i="4"/>
  <c r="B6" i="4"/>
  <c r="A6" i="4"/>
  <c r="BP5" i="4"/>
  <c r="BO5" i="4"/>
  <c r="BN5" i="4"/>
  <c r="K5" i="4"/>
  <c r="BR5" i="4" s="1"/>
  <c r="J5" i="4"/>
  <c r="I5" i="4"/>
  <c r="H5" i="4"/>
  <c r="G5" i="4"/>
  <c r="BM5" i="4" s="1"/>
  <c r="F5" i="4"/>
  <c r="E5" i="4"/>
  <c r="D5" i="4"/>
  <c r="C5" i="4"/>
  <c r="B5" i="4"/>
  <c r="A5" i="4"/>
  <c r="BQ4" i="4"/>
  <c r="BP4" i="4"/>
  <c r="BO4" i="4"/>
  <c r="BN4" i="4"/>
  <c r="K4" i="4"/>
  <c r="J4" i="4"/>
  <c r="I4" i="4"/>
  <c r="H4" i="4"/>
  <c r="G4" i="4"/>
  <c r="BM4" i="4" s="1"/>
  <c r="F4" i="4"/>
  <c r="E4" i="4"/>
  <c r="D4" i="4"/>
  <c r="C4" i="4"/>
  <c r="B4" i="4"/>
  <c r="A4" i="4"/>
  <c r="BK2" i="4"/>
  <c r="BJ2" i="4"/>
  <c r="BI2" i="4"/>
  <c r="BH2" i="4"/>
  <c r="BG2" i="4"/>
  <c r="BF2" i="4"/>
  <c r="BE2" i="4"/>
  <c r="BD2" i="4"/>
  <c r="BC2" i="4"/>
  <c r="BB2" i="4"/>
  <c r="BA2" i="4"/>
  <c r="AZ2" i="4"/>
  <c r="AY2" i="4"/>
  <c r="AX2" i="4"/>
  <c r="AW2" i="4"/>
  <c r="AV2" i="4"/>
  <c r="AU2" i="4"/>
  <c r="AT2" i="4"/>
  <c r="AS2" i="4"/>
  <c r="AR2" i="4"/>
  <c r="AQ2" i="4"/>
  <c r="AP2" i="4"/>
  <c r="AO2" i="4"/>
  <c r="AN2" i="4"/>
  <c r="AM2" i="4"/>
  <c r="AL2" i="4"/>
  <c r="AK2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F2" i="4"/>
  <c r="C2" i="4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BF18" i="4" l="1"/>
  <c r="AT18" i="4"/>
  <c r="AH18" i="4"/>
  <c r="V18" i="4"/>
  <c r="BC18" i="4"/>
  <c r="AQ18" i="4"/>
  <c r="AE18" i="4"/>
  <c r="S18" i="4"/>
  <c r="BB18" i="4"/>
  <c r="AP18" i="4"/>
  <c r="AD18" i="4"/>
  <c r="R18" i="4"/>
  <c r="BA18" i="4"/>
  <c r="AO18" i="4"/>
  <c r="AC18" i="4"/>
  <c r="Q18" i="4"/>
  <c r="AZ18" i="4"/>
  <c r="AN18" i="4"/>
  <c r="AB18" i="4"/>
  <c r="P18" i="4"/>
  <c r="AY18" i="4"/>
  <c r="AG18" i="4"/>
  <c r="L18" i="4"/>
  <c r="AW18" i="4"/>
  <c r="AA18" i="4"/>
  <c r="AV18" i="4"/>
  <c r="Z18" i="4"/>
  <c r="AU18" i="4"/>
  <c r="Y18" i="4"/>
  <c r="BK18" i="4"/>
  <c r="AS18" i="4"/>
  <c r="X18" i="4"/>
  <c r="BJ18" i="4"/>
  <c r="AR18" i="4"/>
  <c r="W18" i="4"/>
  <c r="BI18" i="4"/>
  <c r="AM18" i="4"/>
  <c r="U18" i="4"/>
  <c r="BH18" i="4"/>
  <c r="AL18" i="4"/>
  <c r="T18" i="4"/>
  <c r="BG18" i="4"/>
  <c r="AK18" i="4"/>
  <c r="O18" i="4"/>
  <c r="AX18" i="4"/>
  <c r="BE18" i="4"/>
  <c r="AJ18" i="4"/>
  <c r="N18" i="4"/>
  <c r="AF18" i="4"/>
  <c r="BD18" i="4"/>
  <c r="AI18" i="4"/>
  <c r="M18" i="4"/>
  <c r="BD29" i="4"/>
  <c r="AR29" i="4"/>
  <c r="AF29" i="4"/>
  <c r="T29" i="4"/>
  <c r="BJ29" i="4"/>
  <c r="AW29" i="4"/>
  <c r="AJ29" i="4"/>
  <c r="W29" i="4"/>
  <c r="BH29" i="4"/>
  <c r="AU29" i="4"/>
  <c r="AH29" i="4"/>
  <c r="U29" i="4"/>
  <c r="AZ29" i="4"/>
  <c r="AK29" i="4"/>
  <c r="S29" i="4"/>
  <c r="AV29" i="4"/>
  <c r="AE29" i="4"/>
  <c r="P29" i="4"/>
  <c r="BI29" i="4"/>
  <c r="AS29" i="4"/>
  <c r="AC29" i="4"/>
  <c r="N29" i="4"/>
  <c r="AQ29" i="4"/>
  <c r="Y29" i="4"/>
  <c r="BG29" i="4"/>
  <c r="AN29" i="4"/>
  <c r="R29" i="4"/>
  <c r="BF29" i="4"/>
  <c r="AM29" i="4"/>
  <c r="Q29" i="4"/>
  <c r="BE29" i="4"/>
  <c r="AL29" i="4"/>
  <c r="O29" i="4"/>
  <c r="BC29" i="4"/>
  <c r="AI29" i="4"/>
  <c r="M29" i="4"/>
  <c r="AX29" i="4"/>
  <c r="AT29" i="4"/>
  <c r="AP29" i="4"/>
  <c r="AO29" i="4"/>
  <c r="AG29" i="4"/>
  <c r="AD29" i="4"/>
  <c r="AB29" i="4"/>
  <c r="AA29" i="4"/>
  <c r="BK29" i="4"/>
  <c r="Z29" i="4"/>
  <c r="BB29" i="4"/>
  <c r="X29" i="4"/>
  <c r="BA29" i="4"/>
  <c r="V29" i="4"/>
  <c r="AY29" i="4"/>
  <c r="L29" i="4"/>
  <c r="BF14" i="4"/>
  <c r="AT14" i="4"/>
  <c r="AH14" i="4"/>
  <c r="V14" i="4"/>
  <c r="BC14" i="4"/>
  <c r="AQ14" i="4"/>
  <c r="AE14" i="4"/>
  <c r="S14" i="4"/>
  <c r="BB14" i="4"/>
  <c r="AP14" i="4"/>
  <c r="AD14" i="4"/>
  <c r="R14" i="4"/>
  <c r="BA14" i="4"/>
  <c r="AO14" i="4"/>
  <c r="AC14" i="4"/>
  <c r="Q14" i="4"/>
  <c r="AZ14" i="4"/>
  <c r="AN14" i="4"/>
  <c r="AB14" i="4"/>
  <c r="P14" i="4"/>
  <c r="BI14" i="4"/>
  <c r="AM14" i="4"/>
  <c r="U14" i="4"/>
  <c r="BG14" i="4"/>
  <c r="AK14" i="4"/>
  <c r="O14" i="4"/>
  <c r="BE14" i="4"/>
  <c r="AJ14" i="4"/>
  <c r="N14" i="4"/>
  <c r="BD14" i="4"/>
  <c r="AI14" i="4"/>
  <c r="M14" i="4"/>
  <c r="AY14" i="4"/>
  <c r="AG14" i="4"/>
  <c r="L14" i="4"/>
  <c r="AX14" i="4"/>
  <c r="AF14" i="4"/>
  <c r="AW14" i="4"/>
  <c r="AA14" i="4"/>
  <c r="AV14" i="4"/>
  <c r="Z14" i="4"/>
  <c r="AU14" i="4"/>
  <c r="Y14" i="4"/>
  <c r="BK14" i="4"/>
  <c r="AS14" i="4"/>
  <c r="X14" i="4"/>
  <c r="BJ14" i="4"/>
  <c r="AR14" i="4"/>
  <c r="W14" i="4"/>
  <c r="BH14" i="4"/>
  <c r="AL14" i="4"/>
  <c r="T14" i="4"/>
  <c r="BC9" i="4"/>
  <c r="AQ9" i="4"/>
  <c r="AE9" i="4"/>
  <c r="S9" i="4"/>
  <c r="AZ9" i="4"/>
  <c r="AN9" i="4"/>
  <c r="AB9" i="4"/>
  <c r="P9" i="4"/>
  <c r="BA9" i="4"/>
  <c r="AL9" i="4"/>
  <c r="X9" i="4"/>
  <c r="AX9" i="4"/>
  <c r="AJ9" i="4"/>
  <c r="V9" i="4"/>
  <c r="BK9" i="4"/>
  <c r="AW9" i="4"/>
  <c r="AI9" i="4"/>
  <c r="U9" i="4"/>
  <c r="AU9" i="4"/>
  <c r="Q9" i="4"/>
  <c r="BJ9" i="4"/>
  <c r="AV9" i="4"/>
  <c r="AH9" i="4"/>
  <c r="T9" i="4"/>
  <c r="BI9" i="4"/>
  <c r="AG9" i="4"/>
  <c r="R9" i="4"/>
  <c r="BH9" i="4"/>
  <c r="AT9" i="4"/>
  <c r="AF9" i="4"/>
  <c r="BG9" i="4"/>
  <c r="AS9" i="4"/>
  <c r="AD9" i="4"/>
  <c r="O9" i="4"/>
  <c r="BF9" i="4"/>
  <c r="AR9" i="4"/>
  <c r="AC9" i="4"/>
  <c r="N9" i="4"/>
  <c r="AK9" i="4"/>
  <c r="W9" i="4"/>
  <c r="BE9" i="4"/>
  <c r="AP9" i="4"/>
  <c r="AA9" i="4"/>
  <c r="M9" i="4"/>
  <c r="BD9" i="4"/>
  <c r="AO9" i="4"/>
  <c r="Z9" i="4"/>
  <c r="L9" i="4"/>
  <c r="BB9" i="4"/>
  <c r="AM9" i="4"/>
  <c r="Y9" i="4"/>
  <c r="AY9" i="4"/>
  <c r="BJ23" i="4"/>
  <c r="AX23" i="4"/>
  <c r="AL23" i="4"/>
  <c r="Z23" i="4"/>
  <c r="N23" i="4"/>
  <c r="BG23" i="4"/>
  <c r="AT23" i="4"/>
  <c r="AG23" i="4"/>
  <c r="T23" i="4"/>
  <c r="AW23" i="4"/>
  <c r="AI23" i="4"/>
  <c r="U23" i="4"/>
  <c r="BH23" i="4"/>
  <c r="AS23" i="4"/>
  <c r="AE23" i="4"/>
  <c r="Q23" i="4"/>
  <c r="BF23" i="4"/>
  <c r="AR23" i="4"/>
  <c r="AD23" i="4"/>
  <c r="P23" i="4"/>
  <c r="BE23" i="4"/>
  <c r="AQ23" i="4"/>
  <c r="AC23" i="4"/>
  <c r="O23" i="4"/>
  <c r="BD23" i="4"/>
  <c r="AP23" i="4"/>
  <c r="AB23" i="4"/>
  <c r="M23" i="4"/>
  <c r="AM23" i="4"/>
  <c r="L23" i="4"/>
  <c r="BI23" i="4"/>
  <c r="AJ23" i="4"/>
  <c r="BC23" i="4"/>
  <c r="AH23" i="4"/>
  <c r="BB23" i="4"/>
  <c r="AF23" i="4"/>
  <c r="BA23" i="4"/>
  <c r="AA23" i="4"/>
  <c r="AZ23" i="4"/>
  <c r="Y23" i="4"/>
  <c r="AY23" i="4"/>
  <c r="X23" i="4"/>
  <c r="AV23" i="4"/>
  <c r="W23" i="4"/>
  <c r="AU23" i="4"/>
  <c r="V23" i="4"/>
  <c r="AO23" i="4"/>
  <c r="S23" i="4"/>
  <c r="BK23" i="4"/>
  <c r="AK23" i="4"/>
  <c r="AN23" i="4"/>
  <c r="R23" i="4"/>
  <c r="AZ8" i="4"/>
  <c r="AN8" i="4"/>
  <c r="AB8" i="4"/>
  <c r="P8" i="4"/>
  <c r="BI8" i="4"/>
  <c r="AW8" i="4"/>
  <c r="AK8" i="4"/>
  <c r="Y8" i="4"/>
  <c r="M8" i="4"/>
  <c r="BA8" i="4"/>
  <c r="AL8" i="4"/>
  <c r="W8" i="4"/>
  <c r="AX8" i="4"/>
  <c r="AI8" i="4"/>
  <c r="U8" i="4"/>
  <c r="BK8" i="4"/>
  <c r="AV8" i="4"/>
  <c r="AH8" i="4"/>
  <c r="T8" i="4"/>
  <c r="BH8" i="4"/>
  <c r="AT8" i="4"/>
  <c r="R8" i="4"/>
  <c r="BJ8" i="4"/>
  <c r="AU8" i="4"/>
  <c r="AG8" i="4"/>
  <c r="S8" i="4"/>
  <c r="AF8" i="4"/>
  <c r="AY8" i="4"/>
  <c r="BG8" i="4"/>
  <c r="AS8" i="4"/>
  <c r="AE8" i="4"/>
  <c r="Q8" i="4"/>
  <c r="BF8" i="4"/>
  <c r="AR8" i="4"/>
  <c r="AD8" i="4"/>
  <c r="O8" i="4"/>
  <c r="X8" i="4"/>
  <c r="BE8" i="4"/>
  <c r="AQ8" i="4"/>
  <c r="AC8" i="4"/>
  <c r="N8" i="4"/>
  <c r="BD8" i="4"/>
  <c r="AP8" i="4"/>
  <c r="AA8" i="4"/>
  <c r="L8" i="4"/>
  <c r="V8" i="4"/>
  <c r="BC8" i="4"/>
  <c r="AO8" i="4"/>
  <c r="Z8" i="4"/>
  <c r="BB8" i="4"/>
  <c r="AM8" i="4"/>
  <c r="AJ8" i="4"/>
  <c r="BI11" i="4"/>
  <c r="AW11" i="4"/>
  <c r="AK11" i="4"/>
  <c r="Y11" i="4"/>
  <c r="M11" i="4"/>
  <c r="BF11" i="4"/>
  <c r="AT11" i="4"/>
  <c r="AH11" i="4"/>
  <c r="V11" i="4"/>
  <c r="BD11" i="4"/>
  <c r="AR11" i="4"/>
  <c r="AF11" i="4"/>
  <c r="T11" i="4"/>
  <c r="BC11" i="4"/>
  <c r="AQ11" i="4"/>
  <c r="AE11" i="4"/>
  <c r="S11" i="4"/>
  <c r="AX11" i="4"/>
  <c r="AD11" i="4"/>
  <c r="N11" i="4"/>
  <c r="AU11" i="4"/>
  <c r="AB11" i="4"/>
  <c r="BK11" i="4"/>
  <c r="AS11" i="4"/>
  <c r="AA11" i="4"/>
  <c r="BJ11" i="4"/>
  <c r="AP11" i="4"/>
  <c r="Z11" i="4"/>
  <c r="BH11" i="4"/>
  <c r="AO11" i="4"/>
  <c r="X11" i="4"/>
  <c r="BG11" i="4"/>
  <c r="AN11" i="4"/>
  <c r="W11" i="4"/>
  <c r="BE11" i="4"/>
  <c r="AM11" i="4"/>
  <c r="U11" i="4"/>
  <c r="BB11" i="4"/>
  <c r="AL11" i="4"/>
  <c r="R11" i="4"/>
  <c r="BA11" i="4"/>
  <c r="AJ11" i="4"/>
  <c r="Q11" i="4"/>
  <c r="AZ11" i="4"/>
  <c r="AI11" i="4"/>
  <c r="P11" i="4"/>
  <c r="AY11" i="4"/>
  <c r="AG11" i="4"/>
  <c r="O11" i="4"/>
  <c r="AV11" i="4"/>
  <c r="AC11" i="4"/>
  <c r="L11" i="4"/>
  <c r="AZ5" i="4"/>
  <c r="AN5" i="4"/>
  <c r="AB5" i="4"/>
  <c r="P5" i="4"/>
  <c r="BI5" i="4"/>
  <c r="AV5" i="4"/>
  <c r="AI5" i="4"/>
  <c r="V5" i="4"/>
  <c r="BH5" i="4"/>
  <c r="AU5" i="4"/>
  <c r="AH5" i="4"/>
  <c r="U5" i="4"/>
  <c r="BG5" i="4"/>
  <c r="AT5" i="4"/>
  <c r="AG5" i="4"/>
  <c r="T5" i="4"/>
  <c r="BF5" i="4"/>
  <c r="AF5" i="4"/>
  <c r="S5" i="4"/>
  <c r="BE5" i="4"/>
  <c r="AE5" i="4"/>
  <c r="AS5" i="4"/>
  <c r="AR5" i="4"/>
  <c r="AW5" i="4"/>
  <c r="W5" i="4"/>
  <c r="R5" i="4"/>
  <c r="BD5" i="4"/>
  <c r="AQ5" i="4"/>
  <c r="AD5" i="4"/>
  <c r="Q5" i="4"/>
  <c r="BC5" i="4"/>
  <c r="AP5" i="4"/>
  <c r="AC5" i="4"/>
  <c r="O5" i="4"/>
  <c r="BB5" i="4"/>
  <c r="AO5" i="4"/>
  <c r="AA5" i="4"/>
  <c r="N5" i="4"/>
  <c r="AY5" i="4"/>
  <c r="AL5" i="4"/>
  <c r="Y5" i="4"/>
  <c r="L5" i="4"/>
  <c r="BA5" i="4"/>
  <c r="AM5" i="4"/>
  <c r="Z5" i="4"/>
  <c r="M5" i="4"/>
  <c r="BK5" i="4"/>
  <c r="AX5" i="4"/>
  <c r="AK5" i="4"/>
  <c r="X5" i="4"/>
  <c r="BJ5" i="4"/>
  <c r="AJ5" i="4"/>
  <c r="BG22" i="4"/>
  <c r="AU22" i="4"/>
  <c r="AI22" i="4"/>
  <c r="W22" i="4"/>
  <c r="AY22" i="4"/>
  <c r="AL22" i="4"/>
  <c r="Y22" i="4"/>
  <c r="L22" i="4"/>
  <c r="BK22" i="4"/>
  <c r="AW22" i="4"/>
  <c r="AH22" i="4"/>
  <c r="T22" i="4"/>
  <c r="BH22" i="4"/>
  <c r="AS22" i="4"/>
  <c r="AE22" i="4"/>
  <c r="Q22" i="4"/>
  <c r="BF22" i="4"/>
  <c r="AR22" i="4"/>
  <c r="AD22" i="4"/>
  <c r="P22" i="4"/>
  <c r="BE22" i="4"/>
  <c r="AQ22" i="4"/>
  <c r="AC22" i="4"/>
  <c r="O22" i="4"/>
  <c r="BD22" i="4"/>
  <c r="AP22" i="4"/>
  <c r="AB22" i="4"/>
  <c r="N22" i="4"/>
  <c r="AV22" i="4"/>
  <c r="V22" i="4"/>
  <c r="AO22" i="4"/>
  <c r="S22" i="4"/>
  <c r="AN22" i="4"/>
  <c r="R22" i="4"/>
  <c r="AM22" i="4"/>
  <c r="M22" i="4"/>
  <c r="BJ22" i="4"/>
  <c r="AK22" i="4"/>
  <c r="BI22" i="4"/>
  <c r="AJ22" i="4"/>
  <c r="BC22" i="4"/>
  <c r="AG22" i="4"/>
  <c r="BB22" i="4"/>
  <c r="AF22" i="4"/>
  <c r="BA22" i="4"/>
  <c r="AA22" i="4"/>
  <c r="AT22" i="4"/>
  <c r="AZ22" i="4"/>
  <c r="Z22" i="4"/>
  <c r="AX22" i="4"/>
  <c r="X22" i="4"/>
  <c r="U22" i="4"/>
  <c r="BA24" i="4"/>
  <c r="AO24" i="4"/>
  <c r="AC24" i="4"/>
  <c r="Q24" i="4"/>
  <c r="BC24" i="4"/>
  <c r="AP24" i="4"/>
  <c r="AB24" i="4"/>
  <c r="O24" i="4"/>
  <c r="BK24" i="4"/>
  <c r="AW24" i="4"/>
  <c r="AI24" i="4"/>
  <c r="U24" i="4"/>
  <c r="BH24" i="4"/>
  <c r="AT24" i="4"/>
  <c r="AF24" i="4"/>
  <c r="R24" i="4"/>
  <c r="BG24" i="4"/>
  <c r="AS24" i="4"/>
  <c r="AE24" i="4"/>
  <c r="P24" i="4"/>
  <c r="BF24" i="4"/>
  <c r="AR24" i="4"/>
  <c r="AD24" i="4"/>
  <c r="N24" i="4"/>
  <c r="BE24" i="4"/>
  <c r="AQ24" i="4"/>
  <c r="AA24" i="4"/>
  <c r="M24" i="4"/>
  <c r="AZ24" i="4"/>
  <c r="Z24" i="4"/>
  <c r="AX24" i="4"/>
  <c r="X24" i="4"/>
  <c r="AV24" i="4"/>
  <c r="W24" i="4"/>
  <c r="AU24" i="4"/>
  <c r="V24" i="4"/>
  <c r="AN24" i="4"/>
  <c r="T24" i="4"/>
  <c r="AM24" i="4"/>
  <c r="S24" i="4"/>
  <c r="AL24" i="4"/>
  <c r="L24" i="4"/>
  <c r="BJ24" i="4"/>
  <c r="AK24" i="4"/>
  <c r="BI24" i="4"/>
  <c r="AJ24" i="4"/>
  <c r="BD24" i="4"/>
  <c r="AH24" i="4"/>
  <c r="Y24" i="4"/>
  <c r="BB24" i="4"/>
  <c r="AG24" i="4"/>
  <c r="AY24" i="4"/>
  <c r="X10" i="4"/>
  <c r="AM10" i="4"/>
  <c r="BD10" i="4"/>
  <c r="AQ25" i="4"/>
  <c r="T6" i="4"/>
  <c r="AT6" i="4"/>
  <c r="BG6" i="4"/>
  <c r="BN12" i="4"/>
  <c r="X13" i="4"/>
  <c r="AR13" i="4"/>
  <c r="BH13" i="4"/>
  <c r="N19" i="4"/>
  <c r="AI19" i="4"/>
  <c r="BA19" i="4"/>
  <c r="W25" i="4"/>
  <c r="AX25" i="4"/>
  <c r="BA28" i="4"/>
  <c r="AO28" i="4"/>
  <c r="AC28" i="4"/>
  <c r="Q28" i="4"/>
  <c r="BB28" i="4"/>
  <c r="AN28" i="4"/>
  <c r="AA28" i="4"/>
  <c r="N28" i="4"/>
  <c r="AY28" i="4"/>
  <c r="AL28" i="4"/>
  <c r="Y28" i="4"/>
  <c r="L28" i="4"/>
  <c r="BJ28" i="4"/>
  <c r="AU28" i="4"/>
  <c r="AF28" i="4"/>
  <c r="P28" i="4"/>
  <c r="BG28" i="4"/>
  <c r="AR28" i="4"/>
  <c r="AB28" i="4"/>
  <c r="BE28" i="4"/>
  <c r="AP28" i="4"/>
  <c r="X28" i="4"/>
  <c r="BI28" i="4"/>
  <c r="AM28" i="4"/>
  <c r="T28" i="4"/>
  <c r="BD28" i="4"/>
  <c r="AI28" i="4"/>
  <c r="O28" i="4"/>
  <c r="BC28" i="4"/>
  <c r="AH28" i="4"/>
  <c r="M28" i="4"/>
  <c r="AZ28" i="4"/>
  <c r="AG28" i="4"/>
  <c r="AX28" i="4"/>
  <c r="AE28" i="4"/>
  <c r="AT31" i="4"/>
  <c r="BD41" i="4"/>
  <c r="AR41" i="4"/>
  <c r="AF41" i="4"/>
  <c r="T41" i="4"/>
  <c r="BB41" i="4"/>
  <c r="AP41" i="4"/>
  <c r="AD41" i="4"/>
  <c r="R41" i="4"/>
  <c r="BA41" i="4"/>
  <c r="AO41" i="4"/>
  <c r="AC41" i="4"/>
  <c r="Q41" i="4"/>
  <c r="AZ41" i="4"/>
  <c r="AN41" i="4"/>
  <c r="AB41" i="4"/>
  <c r="P41" i="4"/>
  <c r="BJ41" i="4"/>
  <c r="AT41" i="4"/>
  <c r="Z41" i="4"/>
  <c r="BG41" i="4"/>
  <c r="AM41" i="4"/>
  <c r="W41" i="4"/>
  <c r="BF41" i="4"/>
  <c r="AL41" i="4"/>
  <c r="V41" i="4"/>
  <c r="BE41" i="4"/>
  <c r="AK41" i="4"/>
  <c r="U41" i="4"/>
  <c r="BI41" i="4"/>
  <c r="AH41" i="4"/>
  <c r="AX41" i="4"/>
  <c r="Y41" i="4"/>
  <c r="AU41" i="4"/>
  <c r="O41" i="4"/>
  <c r="AS41" i="4"/>
  <c r="N41" i="4"/>
  <c r="AQ41" i="4"/>
  <c r="M41" i="4"/>
  <c r="AJ41" i="4"/>
  <c r="L41" i="4"/>
  <c r="BH41" i="4"/>
  <c r="AY41" i="4"/>
  <c r="AW41" i="4"/>
  <c r="AG41" i="4"/>
  <c r="AE41" i="4"/>
  <c r="AA41" i="4"/>
  <c r="X41" i="4"/>
  <c r="BM44" i="4"/>
  <c r="BQ44" i="4"/>
  <c r="BN60" i="4"/>
  <c r="BQ60" i="4"/>
  <c r="S25" i="4"/>
  <c r="AG6" i="4"/>
  <c r="BQ8" i="4"/>
  <c r="BQ9" i="4"/>
  <c r="Z10" i="4"/>
  <c r="AP10" i="4"/>
  <c r="BG10" i="4"/>
  <c r="W15" i="4"/>
  <c r="AO15" i="4"/>
  <c r="BK15" i="4"/>
  <c r="AF17" i="4"/>
  <c r="BA17" i="4"/>
  <c r="V6" i="4"/>
  <c r="AI6" i="4"/>
  <c r="AV6" i="4"/>
  <c r="BI6" i="4"/>
  <c r="P7" i="4"/>
  <c r="AC7" i="4"/>
  <c r="AP7" i="4"/>
  <c r="L10" i="4"/>
  <c r="AA10" i="4"/>
  <c r="AR10" i="4"/>
  <c r="BH10" i="4"/>
  <c r="AA13" i="4"/>
  <c r="AS13" i="4"/>
  <c r="BK13" i="4"/>
  <c r="X15" i="4"/>
  <c r="AP15" i="4"/>
  <c r="AC16" i="4"/>
  <c r="BQ16" i="4"/>
  <c r="AG17" i="4"/>
  <c r="BB17" i="4"/>
  <c r="O19" i="4"/>
  <c r="AJ19" i="4"/>
  <c r="BB19" i="4"/>
  <c r="T20" i="4"/>
  <c r="AR20" i="4"/>
  <c r="Y25" i="4"/>
  <c r="BQ27" i="4"/>
  <c r="AQ28" i="4"/>
  <c r="R31" i="4"/>
  <c r="AV31" i="4"/>
  <c r="BA37" i="4"/>
  <c r="S41" i="4"/>
  <c r="BQ17" i="4"/>
  <c r="BD25" i="4"/>
  <c r="AR25" i="4"/>
  <c r="AF25" i="4"/>
  <c r="T25" i="4"/>
  <c r="BB25" i="4"/>
  <c r="AO25" i="4"/>
  <c r="AB25" i="4"/>
  <c r="AZ25" i="4"/>
  <c r="AL25" i="4"/>
  <c r="X25" i="4"/>
  <c r="AY25" i="4"/>
  <c r="AJ25" i="4"/>
  <c r="U25" i="4"/>
  <c r="BK25" i="4"/>
  <c r="AV25" i="4"/>
  <c r="AG25" i="4"/>
  <c r="Q25" i="4"/>
  <c r="BJ25" i="4"/>
  <c r="AU25" i="4"/>
  <c r="AE25" i="4"/>
  <c r="P25" i="4"/>
  <c r="BI25" i="4"/>
  <c r="AT25" i="4"/>
  <c r="AD25" i="4"/>
  <c r="O25" i="4"/>
  <c r="BH25" i="4"/>
  <c r="AS25" i="4"/>
  <c r="AC25" i="4"/>
  <c r="N25" i="4"/>
  <c r="BR4" i="4"/>
  <c r="AU6" i="4"/>
  <c r="W6" i="4"/>
  <c r="AJ6" i="4"/>
  <c r="AW6" i="4"/>
  <c r="BJ6" i="4"/>
  <c r="BF7" i="4"/>
  <c r="AT7" i="4"/>
  <c r="AH7" i="4"/>
  <c r="V7" i="4"/>
  <c r="M10" i="4"/>
  <c r="AC10" i="4"/>
  <c r="AS10" i="4"/>
  <c r="AC13" i="4"/>
  <c r="AT13" i="4"/>
  <c r="Z15" i="4"/>
  <c r="AU15" i="4"/>
  <c r="AZ16" i="4"/>
  <c r="AN16" i="4"/>
  <c r="AB16" i="4"/>
  <c r="P16" i="4"/>
  <c r="BI16" i="4"/>
  <c r="AW16" i="4"/>
  <c r="AK16" i="4"/>
  <c r="Y16" i="4"/>
  <c r="M16" i="4"/>
  <c r="BH16" i="4"/>
  <c r="AV16" i="4"/>
  <c r="AJ16" i="4"/>
  <c r="X16" i="4"/>
  <c r="L16" i="4"/>
  <c r="BG16" i="4"/>
  <c r="AU16" i="4"/>
  <c r="AI16" i="4"/>
  <c r="W16" i="4"/>
  <c r="BF16" i="4"/>
  <c r="AT16" i="4"/>
  <c r="AH16" i="4"/>
  <c r="V16" i="4"/>
  <c r="L17" i="4"/>
  <c r="AH17" i="4"/>
  <c r="BD17" i="4"/>
  <c r="P19" i="4"/>
  <c r="AL19" i="4"/>
  <c r="U20" i="4"/>
  <c r="Z25" i="4"/>
  <c r="BC25" i="4"/>
  <c r="AS28" i="4"/>
  <c r="S31" i="4"/>
  <c r="AW31" i="4"/>
  <c r="BA32" i="4"/>
  <c r="AO32" i="4"/>
  <c r="AC32" i="4"/>
  <c r="Q32" i="4"/>
  <c r="BI32" i="4"/>
  <c r="AV32" i="4"/>
  <c r="AI32" i="4"/>
  <c r="V32" i="4"/>
  <c r="BG32" i="4"/>
  <c r="AT32" i="4"/>
  <c r="AG32" i="4"/>
  <c r="T32" i="4"/>
  <c r="AZ32" i="4"/>
  <c r="AK32" i="4"/>
  <c r="U32" i="4"/>
  <c r="AW32" i="4"/>
  <c r="AF32" i="4"/>
  <c r="P32" i="4"/>
  <c r="BJ32" i="4"/>
  <c r="AS32" i="4"/>
  <c r="AD32" i="4"/>
  <c r="N32" i="4"/>
  <c r="AU32" i="4"/>
  <c r="Z32" i="4"/>
  <c r="AR32" i="4"/>
  <c r="Y32" i="4"/>
  <c r="BH32" i="4"/>
  <c r="AN32" i="4"/>
  <c r="S32" i="4"/>
  <c r="BF32" i="4"/>
  <c r="AM32" i="4"/>
  <c r="R32" i="4"/>
  <c r="BE32" i="4"/>
  <c r="AL32" i="4"/>
  <c r="O32" i="4"/>
  <c r="BD32" i="4"/>
  <c r="AJ32" i="4"/>
  <c r="M32" i="4"/>
  <c r="BQ34" i="4"/>
  <c r="BF37" i="4"/>
  <c r="AI41" i="4"/>
  <c r="BF10" i="4"/>
  <c r="AT10" i="4"/>
  <c r="AH10" i="4"/>
  <c r="V10" i="4"/>
  <c r="BC10" i="4"/>
  <c r="AQ10" i="4"/>
  <c r="AE10" i="4"/>
  <c r="S10" i="4"/>
  <c r="AZ10" i="4"/>
  <c r="AN10" i="4"/>
  <c r="AB10" i="4"/>
  <c r="P10" i="4"/>
  <c r="BI19" i="4"/>
  <c r="AW19" i="4"/>
  <c r="AK19" i="4"/>
  <c r="Y19" i="4"/>
  <c r="M19" i="4"/>
  <c r="BF19" i="4"/>
  <c r="AT19" i="4"/>
  <c r="AH19" i="4"/>
  <c r="V19" i="4"/>
  <c r="BE19" i="4"/>
  <c r="AS19" i="4"/>
  <c r="AG19" i="4"/>
  <c r="U19" i="4"/>
  <c r="BD19" i="4"/>
  <c r="AR19" i="4"/>
  <c r="AF19" i="4"/>
  <c r="T19" i="4"/>
  <c r="BC19" i="4"/>
  <c r="AQ19" i="4"/>
  <c r="AE19" i="4"/>
  <c r="S19" i="4"/>
  <c r="AC19" i="4"/>
  <c r="AY19" i="4"/>
  <c r="AD13" i="4"/>
  <c r="AU13" i="4"/>
  <c r="Q17" i="4"/>
  <c r="AI17" i="4"/>
  <c r="BE17" i="4"/>
  <c r="Q19" i="4"/>
  <c r="AM19" i="4"/>
  <c r="BH19" i="4"/>
  <c r="BB20" i="4"/>
  <c r="AP20" i="4"/>
  <c r="AD20" i="4"/>
  <c r="R20" i="4"/>
  <c r="BD20" i="4"/>
  <c r="AQ20" i="4"/>
  <c r="AC20" i="4"/>
  <c r="P20" i="4"/>
  <c r="AZ20" i="4"/>
  <c r="AM20" i="4"/>
  <c r="Z20" i="4"/>
  <c r="M20" i="4"/>
  <c r="AY20" i="4"/>
  <c r="AL20" i="4"/>
  <c r="Y20" i="4"/>
  <c r="L20" i="4"/>
  <c r="BK20" i="4"/>
  <c r="AX20" i="4"/>
  <c r="AK20" i="4"/>
  <c r="X20" i="4"/>
  <c r="BJ20" i="4"/>
  <c r="AW20" i="4"/>
  <c r="AJ20" i="4"/>
  <c r="W20" i="4"/>
  <c r="AA25" i="4"/>
  <c r="BE25" i="4"/>
  <c r="BN26" i="4"/>
  <c r="AT28" i="4"/>
  <c r="U31" i="4"/>
  <c r="BF31" i="4"/>
  <c r="AV41" i="4"/>
  <c r="U6" i="4"/>
  <c r="AH6" i="4"/>
  <c r="BH6" i="4"/>
  <c r="BQ5" i="4"/>
  <c r="X6" i="4"/>
  <c r="AK6" i="4"/>
  <c r="AX6" i="4"/>
  <c r="BK6" i="4"/>
  <c r="N10" i="4"/>
  <c r="AD10" i="4"/>
  <c r="AU10" i="4"/>
  <c r="BJ10" i="4"/>
  <c r="AA15" i="4"/>
  <c r="AV15" i="4"/>
  <c r="L6" i="4"/>
  <c r="Y6" i="4"/>
  <c r="AL6" i="4"/>
  <c r="AY6" i="4"/>
  <c r="S7" i="4"/>
  <c r="AF7" i="4"/>
  <c r="AS7" i="4"/>
  <c r="BG7" i="4"/>
  <c r="O10" i="4"/>
  <c r="AF10" i="4"/>
  <c r="AV10" i="4"/>
  <c r="BK10" i="4"/>
  <c r="AZ12" i="4"/>
  <c r="AN12" i="4"/>
  <c r="AB12" i="4"/>
  <c r="P12" i="4"/>
  <c r="BI12" i="4"/>
  <c r="AW12" i="4"/>
  <c r="AK12" i="4"/>
  <c r="Y12" i="4"/>
  <c r="M12" i="4"/>
  <c r="BG12" i="4"/>
  <c r="AU12" i="4"/>
  <c r="AI12" i="4"/>
  <c r="W12" i="4"/>
  <c r="BF12" i="4"/>
  <c r="AT12" i="4"/>
  <c r="AH12" i="4"/>
  <c r="V12" i="4"/>
  <c r="L13" i="4"/>
  <c r="AF13" i="4"/>
  <c r="AB15" i="4"/>
  <c r="N16" i="4"/>
  <c r="AF16" i="4"/>
  <c r="BB16" i="4"/>
  <c r="R17" i="4"/>
  <c r="AJ17" i="4"/>
  <c r="BF17" i="4"/>
  <c r="R19" i="4"/>
  <c r="AN19" i="4"/>
  <c r="BJ19" i="4"/>
  <c r="BQ20" i="4"/>
  <c r="BM20" i="4"/>
  <c r="AA20" i="4"/>
  <c r="AU20" i="4"/>
  <c r="AH25" i="4"/>
  <c r="BF25" i="4"/>
  <c r="R28" i="4"/>
  <c r="AV28" i="4"/>
  <c r="V31" i="4"/>
  <c r="BH31" i="4"/>
  <c r="AP32" i="4"/>
  <c r="BC41" i="4"/>
  <c r="M6" i="4"/>
  <c r="Z6" i="4"/>
  <c r="AM6" i="4"/>
  <c r="AZ6" i="4"/>
  <c r="AG10" i="4"/>
  <c r="AW10" i="4"/>
  <c r="BI15" i="4"/>
  <c r="AW15" i="4"/>
  <c r="AK15" i="4"/>
  <c r="Y15" i="4"/>
  <c r="M15" i="4"/>
  <c r="BF15" i="4"/>
  <c r="AT15" i="4"/>
  <c r="AH15" i="4"/>
  <c r="V15" i="4"/>
  <c r="BE15" i="4"/>
  <c r="AS15" i="4"/>
  <c r="AG15" i="4"/>
  <c r="U15" i="4"/>
  <c r="BD15" i="4"/>
  <c r="AR15" i="4"/>
  <c r="AF15" i="4"/>
  <c r="T15" i="4"/>
  <c r="BC15" i="4"/>
  <c r="AQ15" i="4"/>
  <c r="AE15" i="4"/>
  <c r="S15" i="4"/>
  <c r="AC15" i="4"/>
  <c r="AY15" i="4"/>
  <c r="W19" i="4"/>
  <c r="AO19" i="4"/>
  <c r="BK19" i="4"/>
  <c r="AI25" i="4"/>
  <c r="BG25" i="4"/>
  <c r="X19" i="4"/>
  <c r="AP19" i="4"/>
  <c r="AK25" i="4"/>
  <c r="AB31" i="4"/>
  <c r="BQ47" i="4"/>
  <c r="BM47" i="4"/>
  <c r="Q10" i="4"/>
  <c r="AN6" i="4"/>
  <c r="AI10" i="4"/>
  <c r="AX10" i="4"/>
  <c r="BN10" i="4"/>
  <c r="BC13" i="4"/>
  <c r="AQ13" i="4"/>
  <c r="AE13" i="4"/>
  <c r="S13" i="4"/>
  <c r="AZ13" i="4"/>
  <c r="AN13" i="4"/>
  <c r="AB13" i="4"/>
  <c r="P13" i="4"/>
  <c r="BJ13" i="4"/>
  <c r="AX13" i="4"/>
  <c r="AL13" i="4"/>
  <c r="Z13" i="4"/>
  <c r="N13" i="4"/>
  <c r="BI13" i="4"/>
  <c r="AW13" i="4"/>
  <c r="AK13" i="4"/>
  <c r="Y13" i="4"/>
  <c r="M13" i="4"/>
  <c r="L15" i="4"/>
  <c r="AD15" i="4"/>
  <c r="AZ15" i="4"/>
  <c r="O6" i="4"/>
  <c r="AB6" i="4"/>
  <c r="AO6" i="4"/>
  <c r="BB6" i="4"/>
  <c r="T10" i="4"/>
  <c r="AJ10" i="4"/>
  <c r="AY10" i="4"/>
  <c r="R13" i="4"/>
  <c r="AI13" i="4"/>
  <c r="BB13" i="4"/>
  <c r="N15" i="4"/>
  <c r="AI15" i="4"/>
  <c r="BA15" i="4"/>
  <c r="V17" i="4"/>
  <c r="AR17" i="4"/>
  <c r="Z19" i="4"/>
  <c r="AU19" i="4"/>
  <c r="AF20" i="4"/>
  <c r="BC20" i="4"/>
  <c r="L25" i="4"/>
  <c r="AM25" i="4"/>
  <c r="V28" i="4"/>
  <c r="BH28" i="4"/>
  <c r="AD31" i="4"/>
  <c r="BD37" i="4"/>
  <c r="AR37" i="4"/>
  <c r="AF37" i="4"/>
  <c r="T37" i="4"/>
  <c r="BB37" i="4"/>
  <c r="AP37" i="4"/>
  <c r="AD37" i="4"/>
  <c r="R37" i="4"/>
  <c r="BG37" i="4"/>
  <c r="AS37" i="4"/>
  <c r="AC37" i="4"/>
  <c r="O37" i="4"/>
  <c r="BE37" i="4"/>
  <c r="AO37" i="4"/>
  <c r="AA37" i="4"/>
  <c r="M37" i="4"/>
  <c r="BJ37" i="4"/>
  <c r="AT37" i="4"/>
  <c r="Z37" i="4"/>
  <c r="BC37" i="4"/>
  <c r="AL37" i="4"/>
  <c r="V37" i="4"/>
  <c r="AY37" i="4"/>
  <c r="AI37" i="4"/>
  <c r="Q37" i="4"/>
  <c r="AW37" i="4"/>
  <c r="AG37" i="4"/>
  <c r="N37" i="4"/>
  <c r="AV37" i="4"/>
  <c r="AE37" i="4"/>
  <c r="L37" i="4"/>
  <c r="AX37" i="4"/>
  <c r="U37" i="4"/>
  <c r="AU37" i="4"/>
  <c r="S37" i="4"/>
  <c r="AM37" i="4"/>
  <c r="AK37" i="4"/>
  <c r="BK37" i="4"/>
  <c r="AJ37" i="4"/>
  <c r="BI37" i="4"/>
  <c r="AH37" i="4"/>
  <c r="N6" i="4"/>
  <c r="AA6" i="4"/>
  <c r="BA6" i="4"/>
  <c r="R10" i="4"/>
  <c r="P6" i="4"/>
  <c r="AC6" i="4"/>
  <c r="AP6" i="4"/>
  <c r="X7" i="4"/>
  <c r="AK7" i="4"/>
  <c r="AX7" i="4"/>
  <c r="BK7" i="4"/>
  <c r="U10" i="4"/>
  <c r="AK10" i="4"/>
  <c r="BA10" i="4"/>
  <c r="T13" i="4"/>
  <c r="AJ13" i="4"/>
  <c r="BD13" i="4"/>
  <c r="O15" i="4"/>
  <c r="AJ15" i="4"/>
  <c r="BB15" i="4"/>
  <c r="S16" i="4"/>
  <c r="AO16" i="4"/>
  <c r="BJ16" i="4"/>
  <c r="W17" i="4"/>
  <c r="AA19" i="4"/>
  <c r="AV19" i="4"/>
  <c r="AG20" i="4"/>
  <c r="BE20" i="4"/>
  <c r="M25" i="4"/>
  <c r="AN25" i="4"/>
  <c r="W28" i="4"/>
  <c r="BK28" i="4"/>
  <c r="BQ31" i="4"/>
  <c r="BB32" i="4"/>
  <c r="Y37" i="4"/>
  <c r="BC6" i="4"/>
  <c r="AQ6" i="4"/>
  <c r="AE6" i="4"/>
  <c r="S6" i="4"/>
  <c r="W10" i="4"/>
  <c r="AL10" i="4"/>
  <c r="BB10" i="4"/>
  <c r="P15" i="4"/>
  <c r="AL15" i="4"/>
  <c r="BG15" i="4"/>
  <c r="AB19" i="4"/>
  <c r="AX19" i="4"/>
  <c r="R25" i="4"/>
  <c r="AP25" i="4"/>
  <c r="BJ31" i="4"/>
  <c r="AX31" i="4"/>
  <c r="AL31" i="4"/>
  <c r="Z31" i="4"/>
  <c r="N31" i="4"/>
  <c r="BA31" i="4"/>
  <c r="AN31" i="4"/>
  <c r="AA31" i="4"/>
  <c r="M31" i="4"/>
  <c r="AY31" i="4"/>
  <c r="AK31" i="4"/>
  <c r="X31" i="4"/>
  <c r="BK31" i="4"/>
  <c r="AU31" i="4"/>
  <c r="AF31" i="4"/>
  <c r="Q31" i="4"/>
  <c r="BG31" i="4"/>
  <c r="AR31" i="4"/>
  <c r="AC31" i="4"/>
  <c r="L31" i="4"/>
  <c r="BE31" i="4"/>
  <c r="AP31" i="4"/>
  <c r="Y31" i="4"/>
  <c r="BI31" i="4"/>
  <c r="AO31" i="4"/>
  <c r="T31" i="4"/>
  <c r="BD31" i="4"/>
  <c r="AI31" i="4"/>
  <c r="P31" i="4"/>
  <c r="BC31" i="4"/>
  <c r="AH31" i="4"/>
  <c r="O31" i="4"/>
  <c r="BB31" i="4"/>
  <c r="AG31" i="4"/>
  <c r="AZ31" i="4"/>
  <c r="AE31" i="4"/>
  <c r="AN37" i="4"/>
  <c r="Y10" i="4"/>
  <c r="AO10" i="4"/>
  <c r="BE10" i="4"/>
  <c r="W13" i="4"/>
  <c r="AP13" i="4"/>
  <c r="BG13" i="4"/>
  <c r="R15" i="4"/>
  <c r="AN15" i="4"/>
  <c r="BJ15" i="4"/>
  <c r="BC17" i="4"/>
  <c r="AQ17" i="4"/>
  <c r="AE17" i="4"/>
  <c r="S17" i="4"/>
  <c r="AZ17" i="4"/>
  <c r="AN17" i="4"/>
  <c r="AB17" i="4"/>
  <c r="P17" i="4"/>
  <c r="BK17" i="4"/>
  <c r="AY17" i="4"/>
  <c r="AM17" i="4"/>
  <c r="AA17" i="4"/>
  <c r="O17" i="4"/>
  <c r="BJ17" i="4"/>
  <c r="AX17" i="4"/>
  <c r="AL17" i="4"/>
  <c r="Z17" i="4"/>
  <c r="N17" i="4"/>
  <c r="BI17" i="4"/>
  <c r="AW17" i="4"/>
  <c r="AK17" i="4"/>
  <c r="Y17" i="4"/>
  <c r="M17" i="4"/>
  <c r="L19" i="4"/>
  <c r="AD19" i="4"/>
  <c r="AZ19" i="4"/>
  <c r="V25" i="4"/>
  <c r="AW25" i="4"/>
  <c r="BQ28" i="4"/>
  <c r="AS31" i="4"/>
  <c r="Q21" i="4"/>
  <c r="AD21" i="4"/>
  <c r="AQ21" i="4"/>
  <c r="BD21" i="4"/>
  <c r="P26" i="4"/>
  <c r="AG26" i="4"/>
  <c r="AB27" i="4"/>
  <c r="BJ35" i="4"/>
  <c r="AX35" i="4"/>
  <c r="AL35" i="4"/>
  <c r="Z35" i="4"/>
  <c r="N35" i="4"/>
  <c r="BH35" i="4"/>
  <c r="AU35" i="4"/>
  <c r="AH35" i="4"/>
  <c r="U35" i="4"/>
  <c r="BF35" i="4"/>
  <c r="AS35" i="4"/>
  <c r="AF35" i="4"/>
  <c r="S35" i="4"/>
  <c r="BE35" i="4"/>
  <c r="AP35" i="4"/>
  <c r="AA35" i="4"/>
  <c r="BA35" i="4"/>
  <c r="AK35" i="4"/>
  <c r="V35" i="4"/>
  <c r="AW35" i="4"/>
  <c r="AG35" i="4"/>
  <c r="Q35" i="4"/>
  <c r="BK35" i="4"/>
  <c r="AT35" i="4"/>
  <c r="AD35" i="4"/>
  <c r="O35" i="4"/>
  <c r="BQ37" i="4"/>
  <c r="BM37" i="4"/>
  <c r="BJ27" i="4"/>
  <c r="AX27" i="4"/>
  <c r="AL27" i="4"/>
  <c r="Z27" i="4"/>
  <c r="N27" i="4"/>
  <c r="BF27" i="4"/>
  <c r="AS27" i="4"/>
  <c r="AF27" i="4"/>
  <c r="S27" i="4"/>
  <c r="BD27" i="4"/>
  <c r="AQ27" i="4"/>
  <c r="AD27" i="4"/>
  <c r="Q27" i="4"/>
  <c r="BC27" i="4"/>
  <c r="AN27" i="4"/>
  <c r="X27" i="4"/>
  <c r="AW27" i="4"/>
  <c r="AH27" i="4"/>
  <c r="R27" i="4"/>
  <c r="AC27" i="4"/>
  <c r="AV27" i="4"/>
  <c r="BA58" i="4"/>
  <c r="AO58" i="4"/>
  <c r="AC58" i="4"/>
  <c r="Q58" i="4"/>
  <c r="AY58" i="4"/>
  <c r="AL58" i="4"/>
  <c r="Y58" i="4"/>
  <c r="L58" i="4"/>
  <c r="BJ58" i="4"/>
  <c r="AW58" i="4"/>
  <c r="AJ58" i="4"/>
  <c r="W58" i="4"/>
  <c r="BF58" i="4"/>
  <c r="AS58" i="4"/>
  <c r="AF58" i="4"/>
  <c r="S58" i="4"/>
  <c r="AU58" i="4"/>
  <c r="AD58" i="4"/>
  <c r="M58" i="4"/>
  <c r="BE58" i="4"/>
  <c r="AN58" i="4"/>
  <c r="V58" i="4"/>
  <c r="BC58" i="4"/>
  <c r="AK58" i="4"/>
  <c r="T58" i="4"/>
  <c r="BB58" i="4"/>
  <c r="AE58" i="4"/>
  <c r="AX58" i="4"/>
  <c r="AA58" i="4"/>
  <c r="AV58" i="4"/>
  <c r="Z58" i="4"/>
  <c r="AR58" i="4"/>
  <c r="U58" i="4"/>
  <c r="AQ58" i="4"/>
  <c r="R58" i="4"/>
  <c r="BK58" i="4"/>
  <c r="AP58" i="4"/>
  <c r="P58" i="4"/>
  <c r="BH58" i="4"/>
  <c r="N58" i="4"/>
  <c r="AZ58" i="4"/>
  <c r="AT58" i="4"/>
  <c r="AM58" i="4"/>
  <c r="AH58" i="4"/>
  <c r="O58" i="4"/>
  <c r="BI58" i="4"/>
  <c r="BG58" i="4"/>
  <c r="BD58" i="4"/>
  <c r="BG26" i="4"/>
  <c r="AU26" i="4"/>
  <c r="AI26" i="4"/>
  <c r="W26" i="4"/>
  <c r="BK26" i="4"/>
  <c r="AX26" i="4"/>
  <c r="AK26" i="4"/>
  <c r="X26" i="4"/>
  <c r="AZ26" i="4"/>
  <c r="AL26" i="4"/>
  <c r="V26" i="4"/>
  <c r="BH26" i="4"/>
  <c r="AS26" i="4"/>
  <c r="AE26" i="4"/>
  <c r="Q26" i="4"/>
  <c r="L27" i="4"/>
  <c r="AE27" i="4"/>
  <c r="AY27" i="4"/>
  <c r="BG56" i="4"/>
  <c r="AU56" i="4"/>
  <c r="AI56" i="4"/>
  <c r="W56" i="4"/>
  <c r="BI56" i="4"/>
  <c r="AV56" i="4"/>
  <c r="AH56" i="4"/>
  <c r="U56" i="4"/>
  <c r="BF56" i="4"/>
  <c r="AS56" i="4"/>
  <c r="AF56" i="4"/>
  <c r="S56" i="4"/>
  <c r="BB56" i="4"/>
  <c r="AO56" i="4"/>
  <c r="AB56" i="4"/>
  <c r="O56" i="4"/>
  <c r="BE56" i="4"/>
  <c r="AN56" i="4"/>
  <c r="X56" i="4"/>
  <c r="AY56" i="4"/>
  <c r="AG56" i="4"/>
  <c r="P56" i="4"/>
  <c r="AW56" i="4"/>
  <c r="AD56" i="4"/>
  <c r="M56" i="4"/>
  <c r="BC56" i="4"/>
  <c r="AE56" i="4"/>
  <c r="AZ56" i="4"/>
  <c r="AA56" i="4"/>
  <c r="AX56" i="4"/>
  <c r="Z56" i="4"/>
  <c r="AR56" i="4"/>
  <c r="V56" i="4"/>
  <c r="AQ56" i="4"/>
  <c r="T56" i="4"/>
  <c r="AP56" i="4"/>
  <c r="R56" i="4"/>
  <c r="BA56" i="4"/>
  <c r="AL56" i="4"/>
  <c r="AK56" i="4"/>
  <c r="AJ56" i="4"/>
  <c r="BK56" i="4"/>
  <c r="AT56" i="4"/>
  <c r="AC56" i="4"/>
  <c r="Y56" i="4"/>
  <c r="Q56" i="4"/>
  <c r="N56" i="4"/>
  <c r="L56" i="4"/>
  <c r="X58" i="4"/>
  <c r="T21" i="4"/>
  <c r="AH21" i="4"/>
  <c r="AU21" i="4"/>
  <c r="T26" i="4"/>
  <c r="AM26" i="4"/>
  <c r="BC26" i="4"/>
  <c r="M27" i="4"/>
  <c r="AG27" i="4"/>
  <c r="AZ27" i="4"/>
  <c r="BQ33" i="4"/>
  <c r="AC35" i="4"/>
  <c r="BB35" i="4"/>
  <c r="BH53" i="4"/>
  <c r="AV53" i="4"/>
  <c r="AJ53" i="4"/>
  <c r="X53" i="4"/>
  <c r="L53" i="4"/>
  <c r="BD53" i="4"/>
  <c r="AQ53" i="4"/>
  <c r="AD53" i="4"/>
  <c r="Q53" i="4"/>
  <c r="BJ53" i="4"/>
  <c r="AW53" i="4"/>
  <c r="AI53" i="4"/>
  <c r="V53" i="4"/>
  <c r="AU53" i="4"/>
  <c r="AF53" i="4"/>
  <c r="P53" i="4"/>
  <c r="BI53" i="4"/>
  <c r="AS53" i="4"/>
  <c r="AC53" i="4"/>
  <c r="N53" i="4"/>
  <c r="BG53" i="4"/>
  <c r="AR53" i="4"/>
  <c r="AB53" i="4"/>
  <c r="M53" i="4"/>
  <c r="BE53" i="4"/>
  <c r="AO53" i="4"/>
  <c r="Z53" i="4"/>
  <c r="BC53" i="4"/>
  <c r="AN53" i="4"/>
  <c r="Y53" i="4"/>
  <c r="BB53" i="4"/>
  <c r="AM53" i="4"/>
  <c r="W53" i="4"/>
  <c r="BK53" i="4"/>
  <c r="AE53" i="4"/>
  <c r="AZ53" i="4"/>
  <c r="T53" i="4"/>
  <c r="AY53" i="4"/>
  <c r="S53" i="4"/>
  <c r="AX53" i="4"/>
  <c r="R53" i="4"/>
  <c r="U53" i="4"/>
  <c r="BA53" i="4"/>
  <c r="AP53" i="4"/>
  <c r="AL53" i="4"/>
  <c r="AK53" i="4"/>
  <c r="AH53" i="4"/>
  <c r="AG53" i="4"/>
  <c r="AM56" i="4"/>
  <c r="AB58" i="4"/>
  <c r="BE21" i="4"/>
  <c r="AS21" i="4"/>
  <c r="AG21" i="4"/>
  <c r="U21" i="4"/>
  <c r="X21" i="4"/>
  <c r="AK21" i="4"/>
  <c r="AX21" i="4"/>
  <c r="BK21" i="4"/>
  <c r="BQ24" i="4"/>
  <c r="Z26" i="4"/>
  <c r="AP26" i="4"/>
  <c r="BF26" i="4"/>
  <c r="T27" i="4"/>
  <c r="AK27" i="4"/>
  <c r="BE27" i="4"/>
  <c r="BG34" i="4"/>
  <c r="AU34" i="4"/>
  <c r="AI34" i="4"/>
  <c r="W34" i="4"/>
  <c r="AZ34" i="4"/>
  <c r="AM34" i="4"/>
  <c r="Z34" i="4"/>
  <c r="M34" i="4"/>
  <c r="BK34" i="4"/>
  <c r="AX34" i="4"/>
  <c r="AK34" i="4"/>
  <c r="X34" i="4"/>
  <c r="BA34" i="4"/>
  <c r="AJ34" i="4"/>
  <c r="T34" i="4"/>
  <c r="BJ34" i="4"/>
  <c r="AT34" i="4"/>
  <c r="AE34" i="4"/>
  <c r="P34" i="4"/>
  <c r="BF34" i="4"/>
  <c r="AQ34" i="4"/>
  <c r="AB34" i="4"/>
  <c r="L34" i="4"/>
  <c r="BD34" i="4"/>
  <c r="AO34" i="4"/>
  <c r="Y34" i="4"/>
  <c r="L35" i="4"/>
  <c r="AJ35" i="4"/>
  <c r="BG35" i="4"/>
  <c r="BB51" i="4"/>
  <c r="AP51" i="4"/>
  <c r="AD51" i="4"/>
  <c r="R51" i="4"/>
  <c r="AZ51" i="4"/>
  <c r="AM51" i="4"/>
  <c r="Z51" i="4"/>
  <c r="M51" i="4"/>
  <c r="BF51" i="4"/>
  <c r="AS51" i="4"/>
  <c r="AF51" i="4"/>
  <c r="S51" i="4"/>
  <c r="BA51" i="4"/>
  <c r="AK51" i="4"/>
  <c r="V51" i="4"/>
  <c r="AX51" i="4"/>
  <c r="AI51" i="4"/>
  <c r="T51" i="4"/>
  <c r="AW51" i="4"/>
  <c r="AH51" i="4"/>
  <c r="Q51" i="4"/>
  <c r="BJ51" i="4"/>
  <c r="AU51" i="4"/>
  <c r="AE51" i="4"/>
  <c r="O51" i="4"/>
  <c r="BI51" i="4"/>
  <c r="AT51" i="4"/>
  <c r="AC51" i="4"/>
  <c r="N51" i="4"/>
  <c r="BH51" i="4"/>
  <c r="AR51" i="4"/>
  <c r="AB51" i="4"/>
  <c r="L51" i="4"/>
  <c r="BK51" i="4"/>
  <c r="AG51" i="4"/>
  <c r="BD51" i="4"/>
  <c r="X51" i="4"/>
  <c r="BC51" i="4"/>
  <c r="W51" i="4"/>
  <c r="AY51" i="4"/>
  <c r="U51" i="4"/>
  <c r="AN51" i="4"/>
  <c r="Y51" i="4"/>
  <c r="BG51" i="4"/>
  <c r="BE51" i="4"/>
  <c r="AV51" i="4"/>
  <c r="AQ51" i="4"/>
  <c r="AT53" i="4"/>
  <c r="BJ56" i="4"/>
  <c r="BN32" i="4"/>
  <c r="BQ32" i="4"/>
  <c r="BQ50" i="4"/>
  <c r="BQ64" i="4"/>
  <c r="BN64" i="4"/>
  <c r="BA36" i="4"/>
  <c r="AO36" i="4"/>
  <c r="AC36" i="4"/>
  <c r="Q36" i="4"/>
  <c r="BK36" i="4"/>
  <c r="AY36" i="4"/>
  <c r="AM36" i="4"/>
  <c r="BF36" i="4"/>
  <c r="AR36" i="4"/>
  <c r="AD36" i="4"/>
  <c r="P36" i="4"/>
  <c r="BD36" i="4"/>
  <c r="AP36" i="4"/>
  <c r="AA36" i="4"/>
  <c r="N36" i="4"/>
  <c r="BA40" i="4"/>
  <c r="AO40" i="4"/>
  <c r="AC40" i="4"/>
  <c r="Q40" i="4"/>
  <c r="BK40" i="4"/>
  <c r="AY40" i="4"/>
  <c r="AM40" i="4"/>
  <c r="AA40" i="4"/>
  <c r="O40" i="4"/>
  <c r="BJ40" i="4"/>
  <c r="AX40" i="4"/>
  <c r="AL40" i="4"/>
  <c r="Z40" i="4"/>
  <c r="N40" i="4"/>
  <c r="BI40" i="4"/>
  <c r="AW40" i="4"/>
  <c r="AK40" i="4"/>
  <c r="Y40" i="4"/>
  <c r="M40" i="4"/>
  <c r="AU40" i="4"/>
  <c r="AE40" i="4"/>
  <c r="BH40" i="4"/>
  <c r="AR40" i="4"/>
  <c r="X40" i="4"/>
  <c r="BG40" i="4"/>
  <c r="AQ40" i="4"/>
  <c r="W40" i="4"/>
  <c r="BF40" i="4"/>
  <c r="AP40" i="4"/>
  <c r="V40" i="4"/>
  <c r="AV44" i="4"/>
  <c r="BQ46" i="4"/>
  <c r="BQ51" i="4"/>
  <c r="S54" i="4"/>
  <c r="BB55" i="4"/>
  <c r="AP55" i="4"/>
  <c r="AD55" i="4"/>
  <c r="R55" i="4"/>
  <c r="AZ55" i="4"/>
  <c r="AN55" i="4"/>
  <c r="AB55" i="4"/>
  <c r="P55" i="4"/>
  <c r="BH55" i="4"/>
  <c r="AV55" i="4"/>
  <c r="AJ55" i="4"/>
  <c r="X55" i="4"/>
  <c r="L55" i="4"/>
  <c r="AW55" i="4"/>
  <c r="AG55" i="4"/>
  <c r="Q55" i="4"/>
  <c r="BF55" i="4"/>
  <c r="AQ55" i="4"/>
  <c r="Z55" i="4"/>
  <c r="BD55" i="4"/>
  <c r="AM55" i="4"/>
  <c r="W55" i="4"/>
  <c r="AT55" i="4"/>
  <c r="Y55" i="4"/>
  <c r="BK55" i="4"/>
  <c r="AR55" i="4"/>
  <c r="U55" i="4"/>
  <c r="BJ55" i="4"/>
  <c r="AO55" i="4"/>
  <c r="T55" i="4"/>
  <c r="BG55" i="4"/>
  <c r="AK55" i="4"/>
  <c r="O55" i="4"/>
  <c r="BE55" i="4"/>
  <c r="AI55" i="4"/>
  <c r="N55" i="4"/>
  <c r="BC55" i="4"/>
  <c r="AH55" i="4"/>
  <c r="M55" i="4"/>
  <c r="AA55" i="4"/>
  <c r="BA55" i="4"/>
  <c r="AY55" i="4"/>
  <c r="AX55" i="4"/>
  <c r="BQ59" i="4"/>
  <c r="BM59" i="4"/>
  <c r="U36" i="4"/>
  <c r="AJ36" i="4"/>
  <c r="BB36" i="4"/>
  <c r="T39" i="4"/>
  <c r="AY39" i="4"/>
  <c r="S40" i="4"/>
  <c r="AT40" i="4"/>
  <c r="BQ43" i="4"/>
  <c r="AW44" i="4"/>
  <c r="BQ52" i="4"/>
  <c r="BM52" i="4"/>
  <c r="W54" i="4"/>
  <c r="V55" i="4"/>
  <c r="BN49" i="4"/>
  <c r="BQ49" i="4"/>
  <c r="AD54" i="4"/>
  <c r="AC55" i="4"/>
  <c r="BG30" i="4"/>
  <c r="AU30" i="4"/>
  <c r="AI30" i="4"/>
  <c r="W30" i="4"/>
  <c r="BE30" i="4"/>
  <c r="AR30" i="4"/>
  <c r="AE30" i="4"/>
  <c r="R30" i="4"/>
  <c r="BC30" i="4"/>
  <c r="AP30" i="4"/>
  <c r="AC30" i="4"/>
  <c r="P30" i="4"/>
  <c r="BD33" i="4"/>
  <c r="AR33" i="4"/>
  <c r="AF33" i="4"/>
  <c r="T33" i="4"/>
  <c r="BE33" i="4"/>
  <c r="AQ33" i="4"/>
  <c r="AD33" i="4"/>
  <c r="Q33" i="4"/>
  <c r="BB33" i="4"/>
  <c r="AO33" i="4"/>
  <c r="AB33" i="4"/>
  <c r="O33" i="4"/>
  <c r="W36" i="4"/>
  <c r="AL36" i="4"/>
  <c r="BE36" i="4"/>
  <c r="BQ39" i="4"/>
  <c r="BM39" i="4"/>
  <c r="Y39" i="4"/>
  <c r="BB39" i="4"/>
  <c r="U40" i="4"/>
  <c r="AZ40" i="4"/>
  <c r="V44" i="4"/>
  <c r="AY44" i="4"/>
  <c r="AJ54" i="4"/>
  <c r="AE55" i="4"/>
  <c r="BD59" i="4"/>
  <c r="AR59" i="4"/>
  <c r="AF59" i="4"/>
  <c r="T59" i="4"/>
  <c r="BH59" i="4"/>
  <c r="AU59" i="4"/>
  <c r="AH59" i="4"/>
  <c r="U59" i="4"/>
  <c r="BF59" i="4"/>
  <c r="AS59" i="4"/>
  <c r="AE59" i="4"/>
  <c r="R59" i="4"/>
  <c r="BA59" i="4"/>
  <c r="AN59" i="4"/>
  <c r="AA59" i="4"/>
  <c r="N59" i="4"/>
  <c r="BI59" i="4"/>
  <c r="AP59" i="4"/>
  <c r="Y59" i="4"/>
  <c r="AZ59" i="4"/>
  <c r="AJ59" i="4"/>
  <c r="Q59" i="4"/>
  <c r="AX59" i="4"/>
  <c r="AG59" i="4"/>
  <c r="O59" i="4"/>
  <c r="BK59" i="4"/>
  <c r="AT59" i="4"/>
  <c r="AB59" i="4"/>
  <c r="AQ59" i="4"/>
  <c r="S59" i="4"/>
  <c r="AM59" i="4"/>
  <c r="M59" i="4"/>
  <c r="AL59" i="4"/>
  <c r="L59" i="4"/>
  <c r="BG59" i="4"/>
  <c r="AI59" i="4"/>
  <c r="BE59" i="4"/>
  <c r="AD59" i="4"/>
  <c r="BC59" i="4"/>
  <c r="AC59" i="4"/>
  <c r="AW59" i="4"/>
  <c r="AK59" i="4"/>
  <c r="Z59" i="4"/>
  <c r="X59" i="4"/>
  <c r="BQ29" i="4"/>
  <c r="Z30" i="4"/>
  <c r="AO30" i="4"/>
  <c r="BF30" i="4"/>
  <c r="Z33" i="4"/>
  <c r="AP33" i="4"/>
  <c r="BG33" i="4"/>
  <c r="Z36" i="4"/>
  <c r="AS36" i="4"/>
  <c r="BI36" i="4"/>
  <c r="AG39" i="4"/>
  <c r="AF40" i="4"/>
  <c r="BD40" i="4"/>
  <c r="AD44" i="4"/>
  <c r="BQ45" i="4"/>
  <c r="BN45" i="4"/>
  <c r="BM54" i="4"/>
  <c r="BQ54" i="4"/>
  <c r="AS55" i="4"/>
  <c r="V59" i="4"/>
  <c r="BN68" i="4"/>
  <c r="BQ68" i="4"/>
  <c r="BM66" i="4"/>
  <c r="BQ66" i="4"/>
  <c r="R36" i="4"/>
  <c r="AG36" i="4"/>
  <c r="AW36" i="4"/>
  <c r="BJ39" i="4"/>
  <c r="AX39" i="4"/>
  <c r="AL39" i="4"/>
  <c r="Z39" i="4"/>
  <c r="N39" i="4"/>
  <c r="BH39" i="4"/>
  <c r="AV39" i="4"/>
  <c r="AJ39" i="4"/>
  <c r="X39" i="4"/>
  <c r="L39" i="4"/>
  <c r="BG39" i="4"/>
  <c r="AU39" i="4"/>
  <c r="AI39" i="4"/>
  <c r="W39" i="4"/>
  <c r="BF39" i="4"/>
  <c r="AT39" i="4"/>
  <c r="AH39" i="4"/>
  <c r="V39" i="4"/>
  <c r="AZ39" i="4"/>
  <c r="AF39" i="4"/>
  <c r="P39" i="4"/>
  <c r="AS39" i="4"/>
  <c r="AC39" i="4"/>
  <c r="AR39" i="4"/>
  <c r="AB39" i="4"/>
  <c r="BK39" i="4"/>
  <c r="AQ39" i="4"/>
  <c r="AA39" i="4"/>
  <c r="L40" i="4"/>
  <c r="AJ40" i="4"/>
  <c r="AZ44" i="4"/>
  <c r="AN44" i="4"/>
  <c r="AB44" i="4"/>
  <c r="P44" i="4"/>
  <c r="BH44" i="4"/>
  <c r="AU44" i="4"/>
  <c r="AH44" i="4"/>
  <c r="U44" i="4"/>
  <c r="BE44" i="4"/>
  <c r="AR44" i="4"/>
  <c r="AE44" i="4"/>
  <c r="R44" i="4"/>
  <c r="BC44" i="4"/>
  <c r="AP44" i="4"/>
  <c r="AC44" i="4"/>
  <c r="O44" i="4"/>
  <c r="BB44" i="4"/>
  <c r="AO44" i="4"/>
  <c r="AA44" i="4"/>
  <c r="N44" i="4"/>
  <c r="BA44" i="4"/>
  <c r="AM44" i="4"/>
  <c r="Z44" i="4"/>
  <c r="M44" i="4"/>
  <c r="AT44" i="4"/>
  <c r="W44" i="4"/>
  <c r="BJ44" i="4"/>
  <c r="AL44" i="4"/>
  <c r="S44" i="4"/>
  <c r="BI44" i="4"/>
  <c r="AK44" i="4"/>
  <c r="Q44" i="4"/>
  <c r="BG44" i="4"/>
  <c r="AJ44" i="4"/>
  <c r="L44" i="4"/>
  <c r="BK54" i="4"/>
  <c r="AY54" i="4"/>
  <c r="AM54" i="4"/>
  <c r="AA54" i="4"/>
  <c r="O54" i="4"/>
  <c r="BI54" i="4"/>
  <c r="AW54" i="4"/>
  <c r="BE54" i="4"/>
  <c r="AS54" i="4"/>
  <c r="AG54" i="4"/>
  <c r="U54" i="4"/>
  <c r="BD54" i="4"/>
  <c r="AO54" i="4"/>
  <c r="Z54" i="4"/>
  <c r="L54" i="4"/>
  <c r="AU54" i="4"/>
  <c r="AF54" i="4"/>
  <c r="R54" i="4"/>
  <c r="BH54" i="4"/>
  <c r="AP54" i="4"/>
  <c r="X54" i="4"/>
  <c r="BF54" i="4"/>
  <c r="AL54" i="4"/>
  <c r="V54" i="4"/>
  <c r="BC54" i="4"/>
  <c r="AK54" i="4"/>
  <c r="T54" i="4"/>
  <c r="BA54" i="4"/>
  <c r="AI54" i="4"/>
  <c r="Q54" i="4"/>
  <c r="AZ54" i="4"/>
  <c r="AH54" i="4"/>
  <c r="P54" i="4"/>
  <c r="AX54" i="4"/>
  <c r="AE54" i="4"/>
  <c r="N54" i="4"/>
  <c r="AN54" i="4"/>
  <c r="AC54" i="4"/>
  <c r="AB54" i="4"/>
  <c r="BJ54" i="4"/>
  <c r="Y54" i="4"/>
  <c r="AY59" i="4"/>
  <c r="BA43" i="4"/>
  <c r="AO43" i="4"/>
  <c r="AC43" i="4"/>
  <c r="Q43" i="4"/>
  <c r="BJ43" i="4"/>
  <c r="AX43" i="4"/>
  <c r="AL43" i="4"/>
  <c r="Z43" i="4"/>
  <c r="N43" i="4"/>
  <c r="BH43" i="4"/>
  <c r="AV43" i="4"/>
  <c r="AJ43" i="4"/>
  <c r="X43" i="4"/>
  <c r="L43" i="4"/>
  <c r="BG43" i="4"/>
  <c r="AU43" i="4"/>
  <c r="AI43" i="4"/>
  <c r="W43" i="4"/>
  <c r="BF43" i="4"/>
  <c r="AT43" i="4"/>
  <c r="AH43" i="4"/>
  <c r="V43" i="4"/>
  <c r="AB46" i="4"/>
  <c r="BH49" i="4"/>
  <c r="AV49" i="4"/>
  <c r="AJ49" i="4"/>
  <c r="X49" i="4"/>
  <c r="L49" i="4"/>
  <c r="BJ49" i="4"/>
  <c r="AW49" i="4"/>
  <c r="AI49" i="4"/>
  <c r="V49" i="4"/>
  <c r="BB49" i="4"/>
  <c r="AO49" i="4"/>
  <c r="AB49" i="4"/>
  <c r="BF49" i="4"/>
  <c r="AQ49" i="4"/>
  <c r="AA49" i="4"/>
  <c r="M49" i="4"/>
  <c r="BD49" i="4"/>
  <c r="AN49" i="4"/>
  <c r="Y49" i="4"/>
  <c r="BC49" i="4"/>
  <c r="AM49" i="4"/>
  <c r="W49" i="4"/>
  <c r="AZ49" i="4"/>
  <c r="AK49" i="4"/>
  <c r="T49" i="4"/>
  <c r="AY49" i="4"/>
  <c r="AH49" i="4"/>
  <c r="S49" i="4"/>
  <c r="AX49" i="4"/>
  <c r="AG49" i="4"/>
  <c r="R49" i="4"/>
  <c r="AP49" i="4"/>
  <c r="BK50" i="4"/>
  <c r="AY50" i="4"/>
  <c r="AM50" i="4"/>
  <c r="AA50" i="4"/>
  <c r="O50" i="4"/>
  <c r="BE50" i="4"/>
  <c r="AR50" i="4"/>
  <c r="AE50" i="4"/>
  <c r="R50" i="4"/>
  <c r="BJ50" i="4"/>
  <c r="AW50" i="4"/>
  <c r="AJ50" i="4"/>
  <c r="W50" i="4"/>
  <c r="AU50" i="4"/>
  <c r="AF50" i="4"/>
  <c r="P50" i="4"/>
  <c r="BH50" i="4"/>
  <c r="AS50" i="4"/>
  <c r="AC50" i="4"/>
  <c r="M50" i="4"/>
  <c r="BG50" i="4"/>
  <c r="AQ50" i="4"/>
  <c r="AB50" i="4"/>
  <c r="L50" i="4"/>
  <c r="BD50" i="4"/>
  <c r="AO50" i="4"/>
  <c r="Y50" i="4"/>
  <c r="BC50" i="4"/>
  <c r="AN50" i="4"/>
  <c r="X50" i="4"/>
  <c r="BB50" i="4"/>
  <c r="AL50" i="4"/>
  <c r="V50" i="4"/>
  <c r="AP50" i="4"/>
  <c r="BF46" i="4"/>
  <c r="AT46" i="4"/>
  <c r="AH46" i="4"/>
  <c r="V46" i="4"/>
  <c r="BK46" i="4"/>
  <c r="AX46" i="4"/>
  <c r="AK46" i="4"/>
  <c r="X46" i="4"/>
  <c r="BH46" i="4"/>
  <c r="AU46" i="4"/>
  <c r="AG46" i="4"/>
  <c r="T46" i="4"/>
  <c r="BE46" i="4"/>
  <c r="AR46" i="4"/>
  <c r="AE46" i="4"/>
  <c r="R46" i="4"/>
  <c r="BD46" i="4"/>
  <c r="AQ46" i="4"/>
  <c r="AD46" i="4"/>
  <c r="Q46" i="4"/>
  <c r="BC46" i="4"/>
  <c r="AP46" i="4"/>
  <c r="AC46" i="4"/>
  <c r="P46" i="4"/>
  <c r="AF46" i="4"/>
  <c r="BA46" i="4"/>
  <c r="BJ61" i="4"/>
  <c r="AX61" i="4"/>
  <c r="AL61" i="4"/>
  <c r="Z61" i="4"/>
  <c r="N61" i="4"/>
  <c r="BH61" i="4"/>
  <c r="AV61" i="4"/>
  <c r="AJ61" i="4"/>
  <c r="X61" i="4"/>
  <c r="L61" i="4"/>
  <c r="BF61" i="4"/>
  <c r="AT61" i="4"/>
  <c r="AH61" i="4"/>
  <c r="V61" i="4"/>
  <c r="BI61" i="4"/>
  <c r="AR61" i="4"/>
  <c r="AC61" i="4"/>
  <c r="M61" i="4"/>
  <c r="BE61" i="4"/>
  <c r="AP61" i="4"/>
  <c r="AA61" i="4"/>
  <c r="BA61" i="4"/>
  <c r="AK61" i="4"/>
  <c r="T61" i="4"/>
  <c r="BD61" i="4"/>
  <c r="AI61" i="4"/>
  <c r="P61" i="4"/>
  <c r="AW61" i="4"/>
  <c r="AB61" i="4"/>
  <c r="AS61" i="4"/>
  <c r="W61" i="4"/>
  <c r="BK61" i="4"/>
  <c r="AN61" i="4"/>
  <c r="R61" i="4"/>
  <c r="AM61" i="4"/>
  <c r="AF61" i="4"/>
  <c r="AE61" i="4"/>
  <c r="BC61" i="4"/>
  <c r="Y61" i="4"/>
  <c r="BB61" i="4"/>
  <c r="U61" i="4"/>
  <c r="AZ61" i="4"/>
  <c r="S61" i="4"/>
  <c r="BQ41" i="4"/>
  <c r="BM41" i="4"/>
  <c r="M43" i="4"/>
  <c r="AF43" i="4"/>
  <c r="BB43" i="4"/>
  <c r="BC45" i="4"/>
  <c r="AQ45" i="4"/>
  <c r="AE45" i="4"/>
  <c r="S45" i="4"/>
  <c r="BD45" i="4"/>
  <c r="AP45" i="4"/>
  <c r="AC45" i="4"/>
  <c r="P45" i="4"/>
  <c r="AZ45" i="4"/>
  <c r="AM45" i="4"/>
  <c r="Z45" i="4"/>
  <c r="M45" i="4"/>
  <c r="BK45" i="4"/>
  <c r="AX45" i="4"/>
  <c r="AK45" i="4"/>
  <c r="X45" i="4"/>
  <c r="BJ45" i="4"/>
  <c r="AW45" i="4"/>
  <c r="AJ45" i="4"/>
  <c r="W45" i="4"/>
  <c r="BI45" i="4"/>
  <c r="AV45" i="4"/>
  <c r="AI45" i="4"/>
  <c r="V45" i="4"/>
  <c r="L46" i="4"/>
  <c r="AI46" i="4"/>
  <c r="BB46" i="4"/>
  <c r="O49" i="4"/>
  <c r="AS49" i="4"/>
  <c r="Q50" i="4"/>
  <c r="AV50" i="4"/>
  <c r="O61" i="4"/>
  <c r="O46" i="4"/>
  <c r="AM46" i="4"/>
  <c r="BJ46" i="4"/>
  <c r="U49" i="4"/>
  <c r="BA49" i="4"/>
  <c r="U50" i="4"/>
  <c r="BA50" i="4"/>
  <c r="AG61" i="4"/>
  <c r="X47" i="4"/>
  <c r="AL47" i="4"/>
  <c r="AY47" i="4"/>
  <c r="Q52" i="4"/>
  <c r="AF52" i="4"/>
  <c r="AW52" i="4"/>
  <c r="Z62" i="4"/>
  <c r="BF62" i="4"/>
  <c r="AA67" i="4"/>
  <c r="AS71" i="4"/>
  <c r="AR72" i="4"/>
  <c r="L47" i="4"/>
  <c r="Z47" i="4"/>
  <c r="AM47" i="4"/>
  <c r="AZ47" i="4"/>
  <c r="R52" i="4"/>
  <c r="AI52" i="4"/>
  <c r="AX52" i="4"/>
  <c r="AD62" i="4"/>
  <c r="BH62" i="4"/>
  <c r="AC67" i="4"/>
  <c r="AW71" i="4"/>
  <c r="AY72" i="4"/>
  <c r="N47" i="4"/>
  <c r="AA47" i="4"/>
  <c r="AN47" i="4"/>
  <c r="BA47" i="4"/>
  <c r="S52" i="4"/>
  <c r="AJ52" i="4"/>
  <c r="AY52" i="4"/>
  <c r="AF62" i="4"/>
  <c r="BJ62" i="4"/>
  <c r="BA66" i="4"/>
  <c r="AO66" i="4"/>
  <c r="AC66" i="4"/>
  <c r="Q66" i="4"/>
  <c r="BK66" i="4"/>
  <c r="AY66" i="4"/>
  <c r="AM66" i="4"/>
  <c r="AA66" i="4"/>
  <c r="O66" i="4"/>
  <c r="BI66" i="4"/>
  <c r="AW66" i="4"/>
  <c r="AK66" i="4"/>
  <c r="Y66" i="4"/>
  <c r="M66" i="4"/>
  <c r="AX66" i="4"/>
  <c r="AH66" i="4"/>
  <c r="S66" i="4"/>
  <c r="AU66" i="4"/>
  <c r="AF66" i="4"/>
  <c r="P66" i="4"/>
  <c r="BH66" i="4"/>
  <c r="AS66" i="4"/>
  <c r="AD66" i="4"/>
  <c r="L66" i="4"/>
  <c r="BF66" i="4"/>
  <c r="AQ66" i="4"/>
  <c r="Z66" i="4"/>
  <c r="BD66" i="4"/>
  <c r="AG66" i="4"/>
  <c r="AT66" i="4"/>
  <c r="V66" i="4"/>
  <c r="AR66" i="4"/>
  <c r="U66" i="4"/>
  <c r="AP66" i="4"/>
  <c r="T66" i="4"/>
  <c r="BG66" i="4"/>
  <c r="AJ66" i="4"/>
  <c r="BB66" i="4"/>
  <c r="AK67" i="4"/>
  <c r="AM67" i="4"/>
  <c r="W38" i="4"/>
  <c r="AI38" i="4"/>
  <c r="AU38" i="4"/>
  <c r="W42" i="4"/>
  <c r="AI42" i="4"/>
  <c r="AU42" i="4"/>
  <c r="P47" i="4"/>
  <c r="AC47" i="4"/>
  <c r="AP47" i="4"/>
  <c r="BE48" i="4"/>
  <c r="AZ48" i="4"/>
  <c r="AN48" i="4"/>
  <c r="AB48" i="4"/>
  <c r="P48" i="4"/>
  <c r="X48" i="4"/>
  <c r="AK48" i="4"/>
  <c r="AX48" i="4"/>
  <c r="BM51" i="4"/>
  <c r="W52" i="4"/>
  <c r="AL52" i="4"/>
  <c r="BJ57" i="4"/>
  <c r="AX57" i="4"/>
  <c r="AL57" i="4"/>
  <c r="Z57" i="4"/>
  <c r="N57" i="4"/>
  <c r="BD57" i="4"/>
  <c r="AQ57" i="4"/>
  <c r="AD57" i="4"/>
  <c r="Q57" i="4"/>
  <c r="BB57" i="4"/>
  <c r="AO57" i="4"/>
  <c r="AB57" i="4"/>
  <c r="O57" i="4"/>
  <c r="BK57" i="4"/>
  <c r="AW57" i="4"/>
  <c r="AJ57" i="4"/>
  <c r="W57" i="4"/>
  <c r="AZ57" i="4"/>
  <c r="AH57" i="4"/>
  <c r="R57" i="4"/>
  <c r="BI57" i="4"/>
  <c r="AS57" i="4"/>
  <c r="AA57" i="4"/>
  <c r="BG57" i="4"/>
  <c r="AP57" i="4"/>
  <c r="X57" i="4"/>
  <c r="AG57" i="4"/>
  <c r="BE57" i="4"/>
  <c r="BM61" i="4"/>
  <c r="R66" i="4"/>
  <c r="BE66" i="4"/>
  <c r="AQ67" i="4"/>
  <c r="BJ69" i="4"/>
  <c r="AX69" i="4"/>
  <c r="AL69" i="4"/>
  <c r="Z69" i="4"/>
  <c r="N69" i="4"/>
  <c r="BH69" i="4"/>
  <c r="AV69" i="4"/>
  <c r="AJ69" i="4"/>
  <c r="X69" i="4"/>
  <c r="L69" i="4"/>
  <c r="BF69" i="4"/>
  <c r="AT69" i="4"/>
  <c r="AH69" i="4"/>
  <c r="V69" i="4"/>
  <c r="BE69" i="4"/>
  <c r="AP69" i="4"/>
  <c r="AA69" i="4"/>
  <c r="BC69" i="4"/>
  <c r="AN69" i="4"/>
  <c r="W69" i="4"/>
  <c r="BA69" i="4"/>
  <c r="AK69" i="4"/>
  <c r="T69" i="4"/>
  <c r="AY69" i="4"/>
  <c r="AG69" i="4"/>
  <c r="R69" i="4"/>
  <c r="AU69" i="4"/>
  <c r="Y69" i="4"/>
  <c r="BK69" i="4"/>
  <c r="AM69" i="4"/>
  <c r="O69" i="4"/>
  <c r="BI69" i="4"/>
  <c r="AI69" i="4"/>
  <c r="M69" i="4"/>
  <c r="BG69" i="4"/>
  <c r="AF69" i="4"/>
  <c r="AZ69" i="4"/>
  <c r="AC69" i="4"/>
  <c r="AW69" i="4"/>
  <c r="BI47" i="4"/>
  <c r="AW47" i="4"/>
  <c r="AK47" i="4"/>
  <c r="Y47" i="4"/>
  <c r="M47" i="4"/>
  <c r="BA62" i="4"/>
  <c r="AO62" i="4"/>
  <c r="AC62" i="4"/>
  <c r="Q62" i="4"/>
  <c r="BK62" i="4"/>
  <c r="AY62" i="4"/>
  <c r="AM62" i="4"/>
  <c r="AA62" i="4"/>
  <c r="O62" i="4"/>
  <c r="BI62" i="4"/>
  <c r="AW62" i="4"/>
  <c r="AK62" i="4"/>
  <c r="Y62" i="4"/>
  <c r="M62" i="4"/>
  <c r="AZ62" i="4"/>
  <c r="AI62" i="4"/>
  <c r="T62" i="4"/>
  <c r="AV62" i="4"/>
  <c r="AG62" i="4"/>
  <c r="R62" i="4"/>
  <c r="BG62" i="4"/>
  <c r="AR62" i="4"/>
  <c r="AB62" i="4"/>
  <c r="AQ62" i="4"/>
  <c r="V62" i="4"/>
  <c r="BD62" i="4"/>
  <c r="AH62" i="4"/>
  <c r="L62" i="4"/>
  <c r="BB62" i="4"/>
  <c r="AE62" i="4"/>
  <c r="AT62" i="4"/>
  <c r="X62" i="4"/>
  <c r="BQ70" i="4"/>
  <c r="BF71" i="4"/>
  <c r="AT71" i="4"/>
  <c r="AH71" i="4"/>
  <c r="V71" i="4"/>
  <c r="BD71" i="4"/>
  <c r="AR71" i="4"/>
  <c r="AF71" i="4"/>
  <c r="T71" i="4"/>
  <c r="BC71" i="4"/>
  <c r="AQ71" i="4"/>
  <c r="AE71" i="4"/>
  <c r="BB71" i="4"/>
  <c r="AP71" i="4"/>
  <c r="AD71" i="4"/>
  <c r="R71" i="4"/>
  <c r="AZ71" i="4"/>
  <c r="AN71" i="4"/>
  <c r="AB71" i="4"/>
  <c r="P71" i="4"/>
  <c r="AU71" i="4"/>
  <c r="Y71" i="4"/>
  <c r="BJ71" i="4"/>
  <c r="AO71" i="4"/>
  <c r="W71" i="4"/>
  <c r="BH71" i="4"/>
  <c r="AL71" i="4"/>
  <c r="S71" i="4"/>
  <c r="BG71" i="4"/>
  <c r="AK71" i="4"/>
  <c r="Q71" i="4"/>
  <c r="BE71" i="4"/>
  <c r="AJ71" i="4"/>
  <c r="O71" i="4"/>
  <c r="AM71" i="4"/>
  <c r="BI71" i="4"/>
  <c r="Z71" i="4"/>
  <c r="BA71" i="4"/>
  <c r="X71" i="4"/>
  <c r="AY71" i="4"/>
  <c r="U71" i="4"/>
  <c r="AV71" i="4"/>
  <c r="L71" i="4"/>
  <c r="BI72" i="4"/>
  <c r="AW72" i="4"/>
  <c r="AK72" i="4"/>
  <c r="Y72" i="4"/>
  <c r="M72" i="4"/>
  <c r="BG72" i="4"/>
  <c r="AU72" i="4"/>
  <c r="AI72" i="4"/>
  <c r="W72" i="4"/>
  <c r="BF72" i="4"/>
  <c r="AT72" i="4"/>
  <c r="AH72" i="4"/>
  <c r="V72" i="4"/>
  <c r="BE72" i="4"/>
  <c r="AS72" i="4"/>
  <c r="AG72" i="4"/>
  <c r="U72" i="4"/>
  <c r="BC72" i="4"/>
  <c r="AQ72" i="4"/>
  <c r="AE72" i="4"/>
  <c r="S72" i="4"/>
  <c r="AV72" i="4"/>
  <c r="AA72" i="4"/>
  <c r="AP72" i="4"/>
  <c r="X72" i="4"/>
  <c r="BJ72" i="4"/>
  <c r="AN72" i="4"/>
  <c r="R72" i="4"/>
  <c r="BH72" i="4"/>
  <c r="AM72" i="4"/>
  <c r="Q72" i="4"/>
  <c r="BD72" i="4"/>
  <c r="AL72" i="4"/>
  <c r="P72" i="4"/>
  <c r="AX72" i="4"/>
  <c r="L72" i="4"/>
  <c r="AD72" i="4"/>
  <c r="AC72" i="4"/>
  <c r="BK72" i="4"/>
  <c r="AB72" i="4"/>
  <c r="AZ72" i="4"/>
  <c r="O72" i="4"/>
  <c r="BD67" i="4"/>
  <c r="AR67" i="4"/>
  <c r="AF67" i="4"/>
  <c r="T67" i="4"/>
  <c r="BB67" i="4"/>
  <c r="AP67" i="4"/>
  <c r="AD67" i="4"/>
  <c r="R67" i="4"/>
  <c r="AZ67" i="4"/>
  <c r="AN67" i="4"/>
  <c r="AB67" i="4"/>
  <c r="P67" i="4"/>
  <c r="BF67" i="4"/>
  <c r="AO67" i="4"/>
  <c r="Y67" i="4"/>
  <c r="BC67" i="4"/>
  <c r="AL67" i="4"/>
  <c r="W67" i="4"/>
  <c r="AY67" i="4"/>
  <c r="AJ67" i="4"/>
  <c r="U67" i="4"/>
  <c r="AW67" i="4"/>
  <c r="AH67" i="4"/>
  <c r="Q67" i="4"/>
  <c r="AT67" i="4"/>
  <c r="V67" i="4"/>
  <c r="BH67" i="4"/>
  <c r="AI67" i="4"/>
  <c r="L67" i="4"/>
  <c r="BG67" i="4"/>
  <c r="AG67" i="4"/>
  <c r="BE67" i="4"/>
  <c r="AE67" i="4"/>
  <c r="AV67" i="4"/>
  <c r="Z67" i="4"/>
  <c r="AU67" i="4"/>
  <c r="S47" i="4"/>
  <c r="AF47" i="4"/>
  <c r="AS47" i="4"/>
  <c r="BF47" i="4"/>
  <c r="BE52" i="4"/>
  <c r="AS52" i="4"/>
  <c r="AG52" i="4"/>
  <c r="U52" i="4"/>
  <c r="BH52" i="4"/>
  <c r="AU52" i="4"/>
  <c r="AH52" i="4"/>
  <c r="T52" i="4"/>
  <c r="AZ52" i="4"/>
  <c r="AM52" i="4"/>
  <c r="Z52" i="4"/>
  <c r="M52" i="4"/>
  <c r="AA52" i="4"/>
  <c r="AP52" i="4"/>
  <c r="BF52" i="4"/>
  <c r="N62" i="4"/>
  <c r="AS62" i="4"/>
  <c r="M67" i="4"/>
  <c r="AX67" i="4"/>
  <c r="BQ62" i="4"/>
  <c r="BQ67" i="4"/>
  <c r="BM67" i="4"/>
  <c r="BA70" i="4"/>
  <c r="AO70" i="4"/>
  <c r="AC70" i="4"/>
  <c r="Q70" i="4"/>
  <c r="BK70" i="4"/>
  <c r="AY70" i="4"/>
  <c r="AM70" i="4"/>
  <c r="AA70" i="4"/>
  <c r="O70" i="4"/>
  <c r="BI70" i="4"/>
  <c r="AW70" i="4"/>
  <c r="AK70" i="4"/>
  <c r="Y70" i="4"/>
  <c r="M70" i="4"/>
  <c r="AV70" i="4"/>
  <c r="AG70" i="4"/>
  <c r="R70" i="4"/>
  <c r="BJ70" i="4"/>
  <c r="AT70" i="4"/>
  <c r="AE70" i="4"/>
  <c r="N70" i="4"/>
  <c r="BG70" i="4"/>
  <c r="AR70" i="4"/>
  <c r="AB70" i="4"/>
  <c r="BF70" i="4"/>
  <c r="AQ70" i="4"/>
  <c r="Z70" i="4"/>
  <c r="BE70" i="4"/>
  <c r="AP70" i="4"/>
  <c r="X70" i="4"/>
  <c r="V70" i="4"/>
  <c r="AZ70" i="4"/>
  <c r="AD70" i="4"/>
  <c r="BC70" i="4"/>
  <c r="BM62" i="4"/>
  <c r="L70" i="4"/>
  <c r="AL70" i="4"/>
  <c r="BC73" i="4"/>
  <c r="AQ73" i="4"/>
  <c r="AE73" i="4"/>
  <c r="S73" i="4"/>
  <c r="AZ73" i="4"/>
  <c r="AN73" i="4"/>
  <c r="AB73" i="4"/>
  <c r="P73" i="4"/>
  <c r="BJ73" i="4"/>
  <c r="AX73" i="4"/>
  <c r="AL73" i="4"/>
  <c r="Z73" i="4"/>
  <c r="N73" i="4"/>
  <c r="BI73" i="4"/>
  <c r="AW73" i="4"/>
  <c r="AK73" i="4"/>
  <c r="Y73" i="4"/>
  <c r="M73" i="4"/>
  <c r="BH73" i="4"/>
  <c r="AV73" i="4"/>
  <c r="AJ73" i="4"/>
  <c r="X73" i="4"/>
  <c r="L73" i="4"/>
  <c r="BG73" i="4"/>
  <c r="AU73" i="4"/>
  <c r="AI73" i="4"/>
  <c r="W73" i="4"/>
  <c r="BF73" i="4"/>
  <c r="AT73" i="4"/>
  <c r="AH73" i="4"/>
  <c r="V73" i="4"/>
  <c r="S63" i="4"/>
  <c r="AI63" i="4"/>
  <c r="S65" i="4"/>
  <c r="AI65" i="4"/>
  <c r="U73" i="4"/>
  <c r="BA73" i="4"/>
  <c r="AA73" i="4"/>
  <c r="BB73" i="4"/>
  <c r="BQ63" i="4"/>
  <c r="BM63" i="4"/>
  <c r="BD63" i="4"/>
  <c r="AR63" i="4"/>
  <c r="AF63" i="4"/>
  <c r="T63" i="4"/>
  <c r="BB63" i="4"/>
  <c r="AP63" i="4"/>
  <c r="AD63" i="4"/>
  <c r="R63" i="4"/>
  <c r="AZ63" i="4"/>
  <c r="AN63" i="4"/>
  <c r="AB63" i="4"/>
  <c r="P63" i="4"/>
  <c r="BJ65" i="4"/>
  <c r="AX65" i="4"/>
  <c r="AL65" i="4"/>
  <c r="Z65" i="4"/>
  <c r="N65" i="4"/>
  <c r="BH65" i="4"/>
  <c r="AV65" i="4"/>
  <c r="AJ65" i="4"/>
  <c r="X65" i="4"/>
  <c r="L65" i="4"/>
  <c r="BF65" i="4"/>
  <c r="AT65" i="4"/>
  <c r="AH65" i="4"/>
  <c r="V65" i="4"/>
  <c r="AC73" i="4"/>
  <c r="BD73" i="4"/>
  <c r="X63" i="4"/>
  <c r="AM63" i="4"/>
  <c r="BE63" i="4"/>
  <c r="Y65" i="4"/>
  <c r="AO65" i="4"/>
  <c r="BD65" i="4"/>
  <c r="BQ71" i="4"/>
  <c r="BM71" i="4"/>
  <c r="AF73" i="4"/>
  <c r="BK73" i="4"/>
  <c r="Z63" i="4"/>
  <c r="AQ63" i="4"/>
  <c r="BG63" i="4"/>
  <c r="AB65" i="4"/>
  <c r="AQ65" i="4"/>
  <c r="BG65" i="4"/>
  <c r="AM73" i="4"/>
  <c r="BC60" i="4"/>
  <c r="W60" i="4"/>
  <c r="AI60" i="4"/>
  <c r="AU60" i="4"/>
  <c r="W64" i="4"/>
  <c r="AI64" i="4"/>
  <c r="AU64" i="4"/>
  <c r="W68" i="4"/>
  <c r="AI68" i="4"/>
  <c r="AU68" i="4"/>
  <c r="BI4" i="4" l="1"/>
  <c r="AW4" i="4"/>
  <c r="AZ4" i="4"/>
  <c r="AM4" i="4"/>
  <c r="AA4" i="4"/>
  <c r="O4" i="4"/>
  <c r="AK4" i="4"/>
  <c r="AJ4" i="4"/>
  <c r="AY4" i="4"/>
  <c r="AL4" i="4"/>
  <c r="Z4" i="4"/>
  <c r="N4" i="4"/>
  <c r="BK4" i="4"/>
  <c r="AX4" i="4"/>
  <c r="Y4" i="4"/>
  <c r="M4" i="4"/>
  <c r="AV4" i="4"/>
  <c r="L4" i="4"/>
  <c r="BA4" i="4"/>
  <c r="AN4" i="4"/>
  <c r="BJ4" i="4"/>
  <c r="X4" i="4"/>
  <c r="AO4" i="4"/>
  <c r="BH4" i="4"/>
  <c r="AU4" i="4"/>
  <c r="AI4" i="4"/>
  <c r="W4" i="4"/>
  <c r="BG4" i="4"/>
  <c r="AT4" i="4"/>
  <c r="AH4" i="4"/>
  <c r="V4" i="4"/>
  <c r="BB4" i="4"/>
  <c r="Q4" i="4"/>
  <c r="AB4" i="4"/>
  <c r="BF4" i="4"/>
  <c r="AS4" i="4"/>
  <c r="AG4" i="4"/>
  <c r="U4" i="4"/>
  <c r="AQ4" i="4"/>
  <c r="AE4" i="4"/>
  <c r="S4" i="4"/>
  <c r="BC4" i="4"/>
  <c r="BE4" i="4"/>
  <c r="AR4" i="4"/>
  <c r="AF4" i="4"/>
  <c r="T4" i="4"/>
  <c r="BD4" i="4"/>
  <c r="AC4" i="4"/>
  <c r="P4" i="4"/>
  <c r="AP4" i="4"/>
  <c r="AD4" i="4"/>
  <c r="R4" i="4"/>
</calcChain>
</file>

<file path=xl/sharedStrings.xml><?xml version="1.0" encoding="utf-8"?>
<sst xmlns="http://schemas.openxmlformats.org/spreadsheetml/2006/main" count="615" uniqueCount="181">
  <si>
    <t>Product Launch Gantt (Pre‑Launch → Post‑Launch) — PRO</t>
  </si>
  <si>
    <t>SETUP (edit yellow cells)</t>
  </si>
  <si>
    <t>Launch / Campaign Name</t>
  </si>
  <si>
    <t>New Product Launch</t>
  </si>
  <si>
    <t>Tip:
• Set Timeline Start to a Monday
• Edit tasks in PLAN (dropdowns included)
• GANTT updates automatically
• Update dropdown lists in LOOKUPS</t>
  </si>
  <si>
    <t>Product / SKU</t>
  </si>
  <si>
    <t>Product X</t>
  </si>
  <si>
    <t>Owner</t>
  </si>
  <si>
    <t>Name</t>
  </si>
  <si>
    <t>Timeline Start (Monday)</t>
  </si>
  <si>
    <t>Weeks Shown</t>
  </si>
  <si>
    <t>Launch Date (GA)</t>
  </si>
  <si>
    <t>Go‑Live Window (End)</t>
  </si>
  <si>
    <t>Total Budget</t>
  </si>
  <si>
    <t>Reporting Currency</t>
  </si>
  <si>
    <t>USD</t>
  </si>
  <si>
    <t>Status</t>
  </si>
  <si>
    <t>Color use</t>
  </si>
  <si>
    <t>Phase</t>
  </si>
  <si>
    <t>Workstream</t>
  </si>
  <si>
    <t>Priority</t>
  </si>
  <si>
    <t>Risk</t>
  </si>
  <si>
    <t>Milestone type</t>
  </si>
  <si>
    <t>Not Started</t>
  </si>
  <si>
    <t>Planned bar only</t>
  </si>
  <si>
    <t>Pre-Launch</t>
  </si>
  <si>
    <t>Product</t>
  </si>
  <si>
    <t>P0</t>
  </si>
  <si>
    <t>Low</t>
  </si>
  <si>
    <t>Alpha</t>
  </si>
  <si>
    <t>In Progress</t>
  </si>
  <si>
    <t>Planned + completed portion</t>
  </si>
  <si>
    <t>Launch</t>
  </si>
  <si>
    <t>Engineering</t>
  </si>
  <si>
    <t>P1</t>
  </si>
  <si>
    <t>Medium</t>
  </si>
  <si>
    <t>Beta</t>
  </si>
  <si>
    <t>Blocked</t>
  </si>
  <si>
    <t>Red override</t>
  </si>
  <si>
    <t>Post-Launch</t>
  </si>
  <si>
    <t>Marketing</t>
  </si>
  <si>
    <t>P2</t>
  </si>
  <si>
    <t>High</t>
  </si>
  <si>
    <t>Release Candidate</t>
  </si>
  <si>
    <t>On Hold</t>
  </si>
  <si>
    <t>Amber override</t>
  </si>
  <si>
    <t>Sales</t>
  </si>
  <si>
    <t>P3</t>
  </si>
  <si>
    <t>Critical</t>
  </si>
  <si>
    <t>GA (Launch)</t>
  </si>
  <si>
    <t>Complete</t>
  </si>
  <si>
    <t>Completed bar full</t>
  </si>
  <si>
    <t>Customer Success</t>
  </si>
  <si>
    <t>Post-Launch Update</t>
  </si>
  <si>
    <t>Support</t>
  </si>
  <si>
    <t>Operations</t>
  </si>
  <si>
    <t>Legal/Compliance</t>
  </si>
  <si>
    <t>Finance</t>
  </si>
  <si>
    <t>Design</t>
  </si>
  <si>
    <t>ID</t>
  </si>
  <si>
    <t>Channel / Surface</t>
  </si>
  <si>
    <t>Task</t>
  </si>
  <si>
    <t>Deliverable</t>
  </si>
  <si>
    <t>Milestone?</t>
  </si>
  <si>
    <t>Milestone Type</t>
  </si>
  <si>
    <t>Baseline Start</t>
  </si>
  <si>
    <t>Baseline End</t>
  </si>
  <si>
    <t>Start</t>
  </si>
  <si>
    <t>End</t>
  </si>
  <si>
    <t>Duration (days)</t>
  </si>
  <si>
    <t>% Complete</t>
  </si>
  <si>
    <t>Dependency IDs</t>
  </si>
  <si>
    <t>Budget</t>
  </si>
  <si>
    <t>KPI / Success Metric</t>
  </si>
  <si>
    <t>Notes</t>
  </si>
  <si>
    <t>Website</t>
  </si>
  <si>
    <t>Finalize positioning &amp; messaging</t>
  </si>
  <si>
    <t>PM</t>
  </si>
  <si>
    <t>Messaging doc</t>
  </si>
  <si>
    <t>Yes</t>
  </si>
  <si>
    <t>Approval sign-off</t>
  </si>
  <si>
    <t>App</t>
  </si>
  <si>
    <t>Feature freeze</t>
  </si>
  <si>
    <t>Eng Lead</t>
  </si>
  <si>
    <t>Code freeze</t>
  </si>
  <si>
    <t>No Sev-1 defects</t>
  </si>
  <si>
    <t>Email</t>
  </si>
  <si>
    <t>Build nurture sequence</t>
  </si>
  <si>
    <t>Lifecycle</t>
  </si>
  <si>
    <t>Email series</t>
  </si>
  <si>
    <t>No</t>
  </si>
  <si>
    <t>1</t>
  </si>
  <si>
    <t>CTR ≥ 2.5%</t>
  </si>
  <si>
    <t>Paid Search</t>
  </si>
  <si>
    <t>Launch search campaigns</t>
  </si>
  <si>
    <t>Paid Media</t>
  </si>
  <si>
    <t>Live campaigns</t>
  </si>
  <si>
    <t>2,3</t>
  </si>
  <si>
    <t>CPA target hit</t>
  </si>
  <si>
    <t>In-app</t>
  </si>
  <si>
    <t>Onboarding improvements</t>
  </si>
  <si>
    <t>CS Lead</t>
  </si>
  <si>
    <t>Updated onboarding</t>
  </si>
  <si>
    <t>4</t>
  </si>
  <si>
    <t>Activation +10%</t>
  </si>
  <si>
    <t>Product Launch Timeline — Gantt View</t>
  </si>
  <si>
    <t>Controls:</t>
  </si>
  <si>
    <t>Launch Date</t>
  </si>
  <si>
    <t>Today</t>
  </si>
  <si>
    <t>Channel</t>
  </si>
  <si>
    <t>%</t>
  </si>
  <si>
    <t>Milestone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</si>
  <si>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</si>
  <si>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</si>
  <si>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</si>
  <si>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</si>
  <si>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</si>
  <si>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</si>
  <si>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</si>
  <si>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</si>
  <si>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</si>
  <si>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</si>
  <si>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</si>
  <si>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</si>
  <si>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</si>
  <si>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</si>
  <si>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</si>
  <si>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</si>
  <si>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</si>
  <si>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</si>
  <si>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</si>
  <si>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</si>
  <si>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W21</t>
  </si>
  <si>
    <t>W22</t>
  </si>
  <si>
    <t>W23</t>
  </si>
  <si>
    <t>W24</t>
  </si>
  <si>
    <t>W25</t>
  </si>
  <si>
    <t>W26</t>
  </si>
  <si>
    <t>W27</t>
  </si>
  <si>
    <t>W28</t>
  </si>
  <si>
    <t>W29</t>
  </si>
  <si>
    <t>W30</t>
  </si>
  <si>
    <t>W31</t>
  </si>
  <si>
    <t>W32</t>
  </si>
  <si>
    <t>W33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</si>
  <si>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</si>
  <si>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</si>
  <si>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</si>
  <si>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</si>
  <si>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</si>
  <si>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</si>
  <si>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</si>
  <si>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</si>
  <si>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</si>
  <si>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</si>
  <si>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</si>
  <si>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W45</t>
  </si>
  <si>
    <t>W46</t>
  </si>
  <si>
    <t>W47</t>
  </si>
  <si>
    <t>W48</t>
  </si>
  <si>
    <t>W49</t>
  </si>
  <si>
    <t>W50</t>
  </si>
  <si>
    <t>W51</t>
  </si>
  <si>
    <t>W52</t>
  </si>
  <si>
    <t>StartW</t>
  </si>
  <si>
    <t>EndW</t>
  </si>
  <si>
    <t>BaseStartW</t>
  </si>
  <si>
    <t>BaseEndW</t>
  </si>
  <si>
    <t>CompEndW</t>
  </si>
  <si>
    <t>MilestoneW</t>
  </si>
  <si>
    <t>Launch Dashboard</t>
  </si>
  <si>
    <t>Total Tasks</t>
  </si>
  <si>
    <t>% Complete (avg)</t>
  </si>
  <si>
    <t>Status Summary</t>
  </si>
  <si>
    <t>Count</t>
  </si>
  <si>
    <t>How to use this Product Launch Gantt</t>
  </si>
  <si>
    <t>1) Go to SETUP and edit the yellow cells (Timeline Start, Weeks Shown, Launch Date).</t>
  </si>
  <si>
    <t>2) Go to PLAN and fill in tasks. Use dropdowns for Phase / Workstream / Status / Priority / Risk.</t>
  </si>
  <si>
    <t>3) GANTT updates automatically: Gray=baseline, Blue=planned, Green=complete; Red=blocked; Amber=on hold.</t>
  </si>
  <si>
    <t>4) Use baseline dates to lock the original plan before execution (optional).</t>
  </si>
  <si>
    <t>5) Edit dropdown lists on LOOKUPS to match your org and add more workstreams.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</si>
</sst>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mmm\ d\,\ yyyy"/>
    <numFmt numFmtId="166" formatCode="&quot;$&quot;#,##0"/>
    <numFmt numFmtId="167" formatCode="mmm\ d"/>
  </numFmts>
  <fonts count="18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20"/>
      <color rgb="FFFFFFFF"/>
      <name val="Calibri"/>
    </font>
    <font>
      <b/>
      <sz val="12"/>
      <color rgb="FF374151"/>
      <name val="Calibri"/>
    </font>
    <font>
      <b/>
      <sz val="10"/>
      <color rgb="FF374151"/>
      <name val="Calibri"/>
    </font>
    <font>
      <sz val="10"/>
      <color rgb="FF1D4ED8"/>
      <name val="Calibri"/>
    </font>
    <font>
      <sz val="10"/>
      <color rgb="FF374151"/>
      <name val="Calibri"/>
    </font>
    <font>
      <b/>
      <sz val="10"/>
      <color rgb="FFFFFFFF"/>
      <name val="Calibri"/>
    </font>
    <font>
      <sz val="10"/>
      <color rgb="FF111827"/>
      <name val="Calibri"/>
    </font>
    <font>
      <b/>
      <sz val="18"/>
      <color rgb="FFFFFFFF"/>
      <name val="Calibri"/>
    </font>
    <font>
      <b/>
      <sz val="9"/>
      <color rgb="FF374151"/>
      <name val="Calibri"/>
    </font>
    <font>
      <b/>
      <sz val="9"/>
      <color rgb="FFFFFFFF"/>
      <name val="Calibri"/>
    </font>
    <font>
      <sz val="9"/>
      <color rgb="FF111827"/>
      <name val="Calibri"/>
    </font>
    <font>
      <b/>
      <sz val="9"/>
      <color rgb="FF111827"/>
      <name val="Calibri"/>
    </font>
    <font>
      <b/>
      <sz val="10"/>
      <color rgb="FFFFFFFF"/>
      <name val="Calibri"/>
    </font>
    <font>
      <b/>
      <sz val="16"/>
      <color rgb="FF111827"/>
      <name val="Calibri"/>
    </font>
    <font>
      <b/>
      <sz val="16"/>
      <color rgb="FF1F2937"/>
      <name val="Calibri"/>
    </font>
    <font>
      <sz val="11"/>
      <color rgb="FF37415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0F766E"/>
      </patternFill>
    </fill>
    <fill>
      <patternFill patternType="solid">
        <fgColor rgb="FFFFF7CC"/>
      </patternFill>
    </fill>
    <fill>
      <patternFill patternType="solid">
        <fgColor rgb="FFF3F4F6"/>
      </patternFill>
    </fill>
    <fill>
      <patternFill patternType="solid">
        <fgColor rgb="FF2563EB"/>
      </patternFill>
    </fill>
    <fill>
      <patternFill patternType="solid">
        <fgColor rgb="FF374151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165" fontId="5" fillId="4" borderId="1" xfId="0" applyNumberFormat="1" applyFont="1" applyFill="1" applyBorder="1"/>
    <xf numFmtId="165" fontId="6" fillId="5" borderId="1" xfId="0" applyNumberFormat="1" applyFont="1" applyFill="1" applyBorder="1"/>
    <xf numFmtId="167" fontId="10" fillId="0" borderId="1" xfId="0" applyNumberFormat="1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67" fontId="12" fillId="0" borderId="1" xfId="0" applyNumberFormat="1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left" vertical="top" wrapText="1"/>
    </xf>
    <xf numFmtId="166" fontId="5" fillId="4" borderId="1" xfId="0" applyNumberFormat="1" applyFont="1" applyFill="1" applyBorder="1" applyAlignment="1">
      <alignment horizontal="left" vertical="center" wrapText="1"/>
    </xf>
    <xf numFmtId="0" fontId="0" fillId="0" borderId="0" xfId="0"/>
    <xf numFmtId="0" fontId="5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5" fillId="4" borderId="1" xfId="0" applyNumberFormat="1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center"/>
    </xf>
    <xf numFmtId="1" fontId="5" fillId="4" borderId="1" xfId="0" applyNumberFormat="1" applyFont="1" applyFill="1" applyBorder="1" applyAlignment="1">
      <alignment horizontal="left" vertical="center" wrapText="1"/>
    </xf>
    <xf numFmtId="0" fontId="9" fillId="6" borderId="0" xfId="0" applyFont="1" applyFill="1" applyAlignment="1">
      <alignment horizontal="left" vertical="center"/>
    </xf>
    <xf numFmtId="9" fontId="15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166" fontId="15" fillId="5" borderId="1" xfId="0" applyNumberFormat="1" applyFont="1" applyFill="1" applyBorder="1" applyAlignment="1">
      <alignment horizontal="center" vertical="center" wrapText="1"/>
    </xf>
    <xf numFmtId="165" fontId="15" fillId="5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/>
    </xf>
    <xf numFmtId="0" fontId="14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10"/>
  <c:chart>
    <c:title>
      <c:tx>
        <c:rich>
          <a:bodyPr/>
          <a:lstStyle/>
          <a:p>
            <a:pPr>
              <a:defRPr/>
            </a:pPr>
            <a:r>
              <a:t>Tasks by Status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DASHBOARD!$B$8</c:f>
              <c:strCache>
                <c:ptCount val="1"/>
                <c:pt idx="0">
                  <c:v>Count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DASHBOARD!$A$9:$A$13</c:f>
              <c:strCache>
                <c:ptCount val="5"/>
                <c:pt idx="0">
                  <c:v>Not Started</c:v>
                </c:pt>
                <c:pt idx="1">
                  <c:v>In Progress</c:v>
                </c:pt>
                <c:pt idx="2">
                  <c:v>Blocked</c:v>
                </c:pt>
                <c:pt idx="3">
                  <c:v>On Hold</c:v>
                </c:pt>
                <c:pt idx="4">
                  <c:v>Complete</c:v>
                </c:pt>
              </c:strCache>
            </c:strRef>
          </c:cat>
          <c:val>
            <c:numRef>
              <c:f>DASHBOARD!$B$9:$B$13</c:f>
              <c:numCache>
                <c:formatCode>General</c:formatCode>
                <c:ptCount val="5"/>
                <c:pt idx="0">
                  <c:v>98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1"/>
          <c:showVal val="1"/>
          <c:showCatName val="1"/>
          <c:showSerName val="1"/>
          <c:showPercent val="1"/>
          <c:showBubbleSize val="1"/>
        </c:dLbls>
        <c:gapWidth val="150"/>
        <c:axId val="147517824"/>
        <c:axId val="147519744"/>
      </c:barChart>
      <c:catAx>
        <c:axId val="1475178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Status</a:t>
                </a:r>
              </a:p>
            </c:rich>
          </c:tx>
          <c:overlay val="1"/>
        </c:title>
        <c:majorTickMark val="none"/>
        <c:minorTickMark val="none"/>
        <c:tickLblPos val="nextTo"/>
        <c:crossAx val="147519744"/>
        <c:crosses val="autoZero"/>
        <c:auto val="1"/>
        <c:lblAlgn val="ctr"/>
        <c:lblOffset val="100"/>
        <c:noMultiLvlLbl val="1"/>
      </c:catAx>
      <c:valAx>
        <c:axId val="147519744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Tasks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47517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7</xdr:row>
      <xdr:rowOff>0</xdr:rowOff>
    </xdr:from>
    <xdr:ext cx="5400000" cy="270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showGridLines="0" tabSelected="1" workbookViewId="0">
      <selection activeCell="E17" sqref="E17"/>
    </sheetView>
  </sheetViews>
  <sheetFormatPr defaultRowHeight="15" x14ac:dyDescent="0.25"/>
  <cols>
    <col min="1" max="9" width="18" customWidth="1"/>
  </cols>
  <sheetData>
    <row r="1" spans="1:9" ht="33.950000000000003" customHeight="1" x14ac:dyDescent="0.25">
      <c r="A1" s="32" t="s">
        <v>0</v>
      </c>
      <c r="B1" s="27"/>
      <c r="C1" s="27"/>
      <c r="D1" s="27"/>
      <c r="E1" s="27"/>
      <c r="F1" s="27"/>
      <c r="G1" s="27"/>
      <c r="H1" s="27"/>
      <c r="I1" s="27"/>
    </row>
    <row r="2" spans="1:9" x14ac:dyDescent="0.25">
      <c r="A2" s="29" t="s">
        <v>1</v>
      </c>
      <c r="B2" s="27"/>
      <c r="C2" s="27"/>
      <c r="D2" s="27"/>
      <c r="E2" s="27"/>
      <c r="F2" s="27"/>
      <c r="G2" s="27"/>
      <c r="H2" s="27"/>
      <c r="I2" s="27"/>
    </row>
    <row r="3" spans="1:9" ht="25.5" x14ac:dyDescent="0.25">
      <c r="A3" s="1" t="s">
        <v>2</v>
      </c>
      <c r="B3" s="28" t="s">
        <v>3</v>
      </c>
      <c r="C3" s="27"/>
      <c r="D3" s="27"/>
      <c r="F3" s="31" t="s">
        <v>4</v>
      </c>
      <c r="G3" s="27"/>
      <c r="H3" s="27"/>
      <c r="I3" s="27"/>
    </row>
    <row r="4" spans="1:9" x14ac:dyDescent="0.25">
      <c r="A4" s="1" t="s">
        <v>5</v>
      </c>
      <c r="B4" s="28" t="s">
        <v>6</v>
      </c>
      <c r="C4" s="27"/>
      <c r="D4" s="27"/>
      <c r="F4" s="27"/>
      <c r="G4" s="27"/>
      <c r="H4" s="27"/>
      <c r="I4" s="27"/>
    </row>
    <row r="5" spans="1:9" x14ac:dyDescent="0.25">
      <c r="A5" s="1" t="s">
        <v>7</v>
      </c>
      <c r="B5" s="28" t="s">
        <v>8</v>
      </c>
      <c r="C5" s="27"/>
      <c r="D5" s="27"/>
      <c r="F5" s="27"/>
      <c r="G5" s="27"/>
      <c r="H5" s="27"/>
      <c r="I5" s="27"/>
    </row>
    <row r="6" spans="1:9" ht="25.5" x14ac:dyDescent="0.25">
      <c r="A6" s="1" t="s">
        <v>9</v>
      </c>
      <c r="B6" s="30">
        <v>46027</v>
      </c>
      <c r="C6" s="27"/>
      <c r="D6" s="27"/>
      <c r="F6" s="27"/>
      <c r="G6" s="27"/>
      <c r="H6" s="27"/>
      <c r="I6" s="27"/>
    </row>
    <row r="7" spans="1:9" x14ac:dyDescent="0.25">
      <c r="A7" s="1" t="s">
        <v>10</v>
      </c>
      <c r="B7" s="33">
        <v>26</v>
      </c>
      <c r="C7" s="27"/>
      <c r="D7" s="27"/>
      <c r="F7" s="27"/>
      <c r="G7" s="27"/>
      <c r="H7" s="27"/>
      <c r="I7" s="27"/>
    </row>
    <row r="8" spans="1:9" x14ac:dyDescent="0.25">
      <c r="A8" s="1" t="s">
        <v>11</v>
      </c>
      <c r="B8" s="30">
        <v>46083</v>
      </c>
      <c r="C8" s="27"/>
      <c r="D8" s="27"/>
      <c r="F8" s="27"/>
      <c r="G8" s="27"/>
      <c r="H8" s="27"/>
      <c r="I8" s="27"/>
    </row>
    <row r="9" spans="1:9" ht="25.5" x14ac:dyDescent="0.25">
      <c r="A9" s="1" t="s">
        <v>12</v>
      </c>
      <c r="B9" s="30">
        <v>46087</v>
      </c>
      <c r="C9" s="27"/>
      <c r="D9" s="27"/>
      <c r="F9" s="27"/>
      <c r="G9" s="27"/>
      <c r="H9" s="27"/>
      <c r="I9" s="27"/>
    </row>
    <row r="10" spans="1:9" x14ac:dyDescent="0.25">
      <c r="A10" s="1" t="s">
        <v>13</v>
      </c>
      <c r="B10" s="26">
        <v>250000</v>
      </c>
      <c r="C10" s="27"/>
      <c r="D10" s="27"/>
    </row>
    <row r="11" spans="1:9" x14ac:dyDescent="0.25">
      <c r="A11" s="1" t="s">
        <v>14</v>
      </c>
      <c r="B11" s="28" t="s">
        <v>15</v>
      </c>
      <c r="C11" s="27"/>
      <c r="D11" s="27"/>
    </row>
  </sheetData>
  <mergeCells count="12">
    <mergeCell ref="A1:I1"/>
    <mergeCell ref="B9:D9"/>
    <mergeCell ref="B7:D7"/>
    <mergeCell ref="B6:D6"/>
    <mergeCell ref="B10:D10"/>
    <mergeCell ref="B11:D11"/>
    <mergeCell ref="B3:D3"/>
    <mergeCell ref="B5:D5"/>
    <mergeCell ref="A2:I2"/>
    <mergeCell ref="B8:D8"/>
    <mergeCell ref="F3:I9"/>
    <mergeCell ref="B4:D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8" customWidth="1"/>
    <col min="2" max="2" width="22" customWidth="1"/>
    <col min="3" max="3" width="18" customWidth="1"/>
    <col min="4" max="4" width="22" customWidth="1"/>
    <col min="5" max="5" width="18" customWidth="1"/>
    <col min="6" max="6" width="22" customWidth="1"/>
    <col min="7" max="7" width="18" customWidth="1"/>
    <col min="8" max="8" width="22" customWidth="1"/>
    <col min="9" max="9" width="18" customWidth="1"/>
    <col min="10" max="10" width="22" customWidth="1"/>
    <col min="11" max="11" width="18" customWidth="1"/>
    <col min="12" max="12" width="22" customWidth="1"/>
  </cols>
  <sheetData>
    <row r="1" spans="1:12" x14ac:dyDescent="0.25">
      <c r="A1" s="2" t="s">
        <v>16</v>
      </c>
      <c r="B1" s="2" t="s">
        <v>17</v>
      </c>
      <c r="C1" s="2"/>
      <c r="D1" s="2" t="s">
        <v>18</v>
      </c>
      <c r="E1" s="2"/>
      <c r="F1" s="2" t="s">
        <v>19</v>
      </c>
      <c r="G1" s="2"/>
      <c r="H1" s="2" t="s">
        <v>20</v>
      </c>
      <c r="I1" s="2"/>
      <c r="J1" s="2" t="s">
        <v>21</v>
      </c>
      <c r="K1" s="2"/>
      <c r="L1" s="2" t="s">
        <v>22</v>
      </c>
    </row>
    <row r="2" spans="1:12" x14ac:dyDescent="0.25">
      <c r="A2" t="s">
        <v>23</v>
      </c>
      <c r="B2" t="s">
        <v>24</v>
      </c>
      <c r="D2" t="s">
        <v>25</v>
      </c>
      <c r="F2" t="s">
        <v>26</v>
      </c>
      <c r="H2" t="s">
        <v>27</v>
      </c>
      <c r="J2" t="s">
        <v>28</v>
      </c>
      <c r="L2" t="s">
        <v>29</v>
      </c>
    </row>
    <row r="3" spans="1:12" x14ac:dyDescent="0.25">
      <c r="A3" t="s">
        <v>30</v>
      </c>
      <c r="B3" t="s">
        <v>31</v>
      </c>
      <c r="D3" t="s">
        <v>32</v>
      </c>
      <c r="F3" t="s">
        <v>33</v>
      </c>
      <c r="H3" t="s">
        <v>34</v>
      </c>
      <c r="J3" t="s">
        <v>35</v>
      </c>
      <c r="L3" t="s">
        <v>36</v>
      </c>
    </row>
    <row r="4" spans="1:12" x14ac:dyDescent="0.25">
      <c r="A4" t="s">
        <v>37</v>
      </c>
      <c r="B4" t="s">
        <v>38</v>
      </c>
      <c r="D4" t="s">
        <v>39</v>
      </c>
      <c r="F4" t="s">
        <v>40</v>
      </c>
      <c r="H4" t="s">
        <v>41</v>
      </c>
      <c r="J4" t="s">
        <v>42</v>
      </c>
      <c r="L4" t="s">
        <v>43</v>
      </c>
    </row>
    <row r="5" spans="1:12" x14ac:dyDescent="0.25">
      <c r="A5" t="s">
        <v>44</v>
      </c>
      <c r="B5" t="s">
        <v>45</v>
      </c>
      <c r="F5" t="s">
        <v>46</v>
      </c>
      <c r="H5" t="s">
        <v>47</v>
      </c>
      <c r="J5" t="s">
        <v>48</v>
      </c>
      <c r="L5" t="s">
        <v>49</v>
      </c>
    </row>
    <row r="6" spans="1:12" x14ac:dyDescent="0.25">
      <c r="A6" t="s">
        <v>50</v>
      </c>
      <c r="B6" t="s">
        <v>51</v>
      </c>
      <c r="F6" t="s">
        <v>52</v>
      </c>
      <c r="L6" t="s">
        <v>53</v>
      </c>
    </row>
    <row r="7" spans="1:12" x14ac:dyDescent="0.25">
      <c r="F7" t="s">
        <v>54</v>
      </c>
    </row>
    <row r="8" spans="1:12" x14ac:dyDescent="0.25">
      <c r="F8" t="s">
        <v>55</v>
      </c>
    </row>
    <row r="9" spans="1:12" x14ac:dyDescent="0.25">
      <c r="F9" t="s">
        <v>56</v>
      </c>
    </row>
    <row r="10" spans="1:12" x14ac:dyDescent="0.25">
      <c r="F10" t="s">
        <v>57</v>
      </c>
    </row>
    <row r="11" spans="1:12" x14ac:dyDescent="0.25">
      <c r="F11" t="s">
        <v>58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1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6" customWidth="1"/>
    <col min="2" max="2" width="14" customWidth="1"/>
    <col min="3" max="3" width="16" customWidth="1"/>
    <col min="4" max="4" width="18" customWidth="1"/>
    <col min="5" max="5" width="32" customWidth="1"/>
    <col min="6" max="6" width="16" customWidth="1"/>
    <col min="7" max="7" width="22" customWidth="1"/>
    <col min="8" max="8" width="11" customWidth="1"/>
    <col min="9" max="9" width="18" customWidth="1"/>
    <col min="10" max="13" width="14" customWidth="1"/>
    <col min="14" max="14" width="13" customWidth="1"/>
    <col min="15" max="15" width="11" customWidth="1"/>
    <col min="16" max="16" width="12" customWidth="1"/>
    <col min="17" max="18" width="10" customWidth="1"/>
    <col min="19" max="19" width="14" customWidth="1"/>
    <col min="20" max="20" width="12" customWidth="1"/>
    <col min="21" max="21" width="22" customWidth="1"/>
    <col min="22" max="22" width="28" customWidth="1"/>
  </cols>
  <sheetData>
    <row r="1" spans="1:22" ht="24" customHeight="1" x14ac:dyDescent="0.25">
      <c r="A1" s="3" t="s">
        <v>59</v>
      </c>
      <c r="B1" s="3" t="s">
        <v>18</v>
      </c>
      <c r="C1" s="3" t="s">
        <v>19</v>
      </c>
      <c r="D1" s="3" t="s">
        <v>60</v>
      </c>
      <c r="E1" s="3" t="s">
        <v>61</v>
      </c>
      <c r="F1" s="3" t="s">
        <v>7</v>
      </c>
      <c r="G1" s="3" t="s">
        <v>62</v>
      </c>
      <c r="H1" s="3" t="s">
        <v>63</v>
      </c>
      <c r="I1" s="3" t="s">
        <v>64</v>
      </c>
      <c r="J1" s="3" t="s">
        <v>65</v>
      </c>
      <c r="K1" s="3" t="s">
        <v>66</v>
      </c>
      <c r="L1" s="3" t="s">
        <v>67</v>
      </c>
      <c r="M1" s="3" t="s">
        <v>68</v>
      </c>
      <c r="N1" s="3" t="s">
        <v>69</v>
      </c>
      <c r="O1" s="3" t="s">
        <v>70</v>
      </c>
      <c r="P1" s="3" t="s">
        <v>16</v>
      </c>
      <c r="Q1" s="3" t="s">
        <v>20</v>
      </c>
      <c r="R1" s="3" t="s">
        <v>21</v>
      </c>
      <c r="S1" s="3" t="s">
        <v>71</v>
      </c>
      <c r="T1" s="3" t="s">
        <v>72</v>
      </c>
      <c r="U1" s="3" t="s">
        <v>73</v>
      </c>
      <c r="V1" s="3" t="s">
        <v>74</v>
      </c>
    </row>
    <row r="2" spans="1:22" x14ac:dyDescent="0.25">
      <c r="A2" s="4">
        <v>1</v>
      </c>
      <c r="B2" s="5" t="s">
        <v>25</v>
      </c>
      <c r="C2" s="5" t="s">
        <v>26</v>
      </c>
      <c r="D2" s="5" t="s">
        <v>75</v>
      </c>
      <c r="E2" s="6" t="s">
        <v>76</v>
      </c>
      <c r="F2" s="5" t="s">
        <v>77</v>
      </c>
      <c r="G2" s="6" t="s">
        <v>78</v>
      </c>
      <c r="H2" s="5" t="s">
        <v>79</v>
      </c>
      <c r="I2" s="5" t="s">
        <v>36</v>
      </c>
      <c r="J2" s="7">
        <v>46034</v>
      </c>
      <c r="K2" s="7">
        <v>46041</v>
      </c>
      <c r="L2" s="7">
        <v>46035</v>
      </c>
      <c r="M2" s="7">
        <v>46042</v>
      </c>
      <c r="N2" s="8">
        <f t="shared" ref="N2:N33" si="0">IF(OR(L2="",M2=""),"",M2-L2+1)</f>
        <v>8</v>
      </c>
      <c r="O2" s="9">
        <v>0</v>
      </c>
      <c r="P2" s="5" t="s">
        <v>23</v>
      </c>
      <c r="Q2" s="5" t="s">
        <v>34</v>
      </c>
      <c r="R2" s="5" t="s">
        <v>35</v>
      </c>
      <c r="S2" s="6"/>
      <c r="T2" s="10">
        <v>1500</v>
      </c>
      <c r="U2" s="6" t="s">
        <v>80</v>
      </c>
      <c r="V2" s="6"/>
    </row>
    <row r="3" spans="1:22" x14ac:dyDescent="0.25">
      <c r="A3" s="4">
        <v>2</v>
      </c>
      <c r="B3" s="5" t="s">
        <v>25</v>
      </c>
      <c r="C3" s="5" t="s">
        <v>33</v>
      </c>
      <c r="D3" s="5" t="s">
        <v>81</v>
      </c>
      <c r="E3" s="6" t="s">
        <v>82</v>
      </c>
      <c r="F3" s="5" t="s">
        <v>83</v>
      </c>
      <c r="G3" s="6" t="s">
        <v>84</v>
      </c>
      <c r="H3" s="5" t="s">
        <v>79</v>
      </c>
      <c r="I3" s="5" t="s">
        <v>43</v>
      </c>
      <c r="J3" s="7">
        <v>46056</v>
      </c>
      <c r="K3" s="7">
        <v>46060</v>
      </c>
      <c r="L3" s="7">
        <v>46056</v>
      </c>
      <c r="M3" s="7">
        <v>46060</v>
      </c>
      <c r="N3" s="8">
        <f t="shared" si="0"/>
        <v>5</v>
      </c>
      <c r="O3" s="9">
        <v>0.25</v>
      </c>
      <c r="P3" s="5" t="s">
        <v>30</v>
      </c>
      <c r="Q3" s="5" t="s">
        <v>27</v>
      </c>
      <c r="R3" s="5" t="s">
        <v>42</v>
      </c>
      <c r="S3" s="6"/>
      <c r="T3" s="10">
        <v>0</v>
      </c>
      <c r="U3" s="6" t="s">
        <v>85</v>
      </c>
      <c r="V3" s="6"/>
    </row>
    <row r="4" spans="1:22" x14ac:dyDescent="0.25">
      <c r="A4" s="4">
        <v>3</v>
      </c>
      <c r="B4" s="5" t="s">
        <v>25</v>
      </c>
      <c r="C4" s="5" t="s">
        <v>40</v>
      </c>
      <c r="D4" s="5" t="s">
        <v>86</v>
      </c>
      <c r="E4" s="6" t="s">
        <v>87</v>
      </c>
      <c r="F4" s="5" t="s">
        <v>88</v>
      </c>
      <c r="G4" s="6" t="s">
        <v>89</v>
      </c>
      <c r="H4" s="5" t="s">
        <v>90</v>
      </c>
      <c r="I4" s="5"/>
      <c r="J4" s="7">
        <v>46063</v>
      </c>
      <c r="K4" s="7">
        <v>46074</v>
      </c>
      <c r="L4" s="7">
        <v>46063</v>
      </c>
      <c r="M4" s="7">
        <v>46077</v>
      </c>
      <c r="N4" s="8">
        <f t="shared" si="0"/>
        <v>15</v>
      </c>
      <c r="O4" s="9">
        <v>0.1</v>
      </c>
      <c r="P4" s="5" t="s">
        <v>30</v>
      </c>
      <c r="Q4" s="5" t="s">
        <v>34</v>
      </c>
      <c r="R4" s="5" t="s">
        <v>35</v>
      </c>
      <c r="S4" s="6" t="s">
        <v>91</v>
      </c>
      <c r="T4" s="10">
        <v>5000</v>
      </c>
      <c r="U4" s="6" t="s">
        <v>92</v>
      </c>
      <c r="V4" s="6"/>
    </row>
    <row r="5" spans="1:22" x14ac:dyDescent="0.25">
      <c r="A5" s="4">
        <v>4</v>
      </c>
      <c r="B5" s="5" t="s">
        <v>32</v>
      </c>
      <c r="C5" s="5" t="s">
        <v>40</v>
      </c>
      <c r="D5" s="5" t="s">
        <v>93</v>
      </c>
      <c r="E5" s="6" t="s">
        <v>94</v>
      </c>
      <c r="F5" s="5" t="s">
        <v>95</v>
      </c>
      <c r="G5" s="6" t="s">
        <v>96</v>
      </c>
      <c r="H5" s="5" t="s">
        <v>79</v>
      </c>
      <c r="I5" s="5" t="s">
        <v>49</v>
      </c>
      <c r="J5" s="7">
        <v>46083</v>
      </c>
      <c r="K5" s="7">
        <v>46087</v>
      </c>
      <c r="L5" s="7">
        <v>46083</v>
      </c>
      <c r="M5" s="7">
        <v>46087</v>
      </c>
      <c r="N5" s="8">
        <f t="shared" si="0"/>
        <v>5</v>
      </c>
      <c r="O5" s="9">
        <v>0</v>
      </c>
      <c r="P5" s="5" t="s">
        <v>23</v>
      </c>
      <c r="Q5" s="5" t="s">
        <v>27</v>
      </c>
      <c r="R5" s="5" t="s">
        <v>42</v>
      </c>
      <c r="S5" s="6" t="s">
        <v>97</v>
      </c>
      <c r="T5" s="10">
        <v>60000</v>
      </c>
      <c r="U5" s="6" t="s">
        <v>98</v>
      </c>
      <c r="V5" s="6"/>
    </row>
    <row r="6" spans="1:22" x14ac:dyDescent="0.25">
      <c r="A6" s="4">
        <v>5</v>
      </c>
      <c r="B6" s="5" t="s">
        <v>39</v>
      </c>
      <c r="C6" s="5" t="s">
        <v>52</v>
      </c>
      <c r="D6" s="5" t="s">
        <v>99</v>
      </c>
      <c r="E6" s="6" t="s">
        <v>100</v>
      </c>
      <c r="F6" s="5" t="s">
        <v>101</v>
      </c>
      <c r="G6" s="6" t="s">
        <v>102</v>
      </c>
      <c r="H6" s="5" t="s">
        <v>90</v>
      </c>
      <c r="I6" s="5"/>
      <c r="J6" s="7">
        <v>46090</v>
      </c>
      <c r="K6" s="7">
        <v>46108</v>
      </c>
      <c r="L6" s="7">
        <v>46090</v>
      </c>
      <c r="M6" s="7">
        <v>46112</v>
      </c>
      <c r="N6" s="8">
        <f t="shared" si="0"/>
        <v>23</v>
      </c>
      <c r="O6" s="9">
        <v>0</v>
      </c>
      <c r="P6" s="5" t="s">
        <v>23</v>
      </c>
      <c r="Q6" s="5" t="s">
        <v>41</v>
      </c>
      <c r="R6" s="5" t="s">
        <v>28</v>
      </c>
      <c r="S6" s="6" t="s">
        <v>103</v>
      </c>
      <c r="T6" s="10">
        <v>8000</v>
      </c>
      <c r="U6" s="6" t="s">
        <v>104</v>
      </c>
      <c r="V6" s="6"/>
    </row>
    <row r="7" spans="1:22" x14ac:dyDescent="0.25">
      <c r="A7" s="4">
        <v>6</v>
      </c>
      <c r="B7" s="5"/>
      <c r="C7" s="5"/>
      <c r="D7" s="5"/>
      <c r="E7" s="6"/>
      <c r="F7" s="5"/>
      <c r="G7" s="6"/>
      <c r="H7" s="5" t="s">
        <v>90</v>
      </c>
      <c r="I7" s="5"/>
      <c r="J7" s="5"/>
      <c r="K7" s="5"/>
      <c r="L7" s="5"/>
      <c r="M7" s="5"/>
      <c r="N7" s="8" t="str">
        <f t="shared" si="0"/>
        <v/>
      </c>
      <c r="O7" s="9">
        <v>0</v>
      </c>
      <c r="P7" s="5" t="s">
        <v>23</v>
      </c>
      <c r="Q7" s="5" t="s">
        <v>41</v>
      </c>
      <c r="R7" s="5" t="s">
        <v>28</v>
      </c>
      <c r="S7" s="6"/>
      <c r="T7" s="10"/>
      <c r="U7" s="6"/>
      <c r="V7" s="6"/>
    </row>
    <row r="8" spans="1:22" x14ac:dyDescent="0.25">
      <c r="A8" s="4">
        <v>7</v>
      </c>
      <c r="B8" s="5"/>
      <c r="C8" s="5"/>
      <c r="D8" s="5"/>
      <c r="E8" s="6"/>
      <c r="F8" s="5"/>
      <c r="G8" s="6"/>
      <c r="H8" s="5" t="s">
        <v>90</v>
      </c>
      <c r="I8" s="5"/>
      <c r="J8" s="5"/>
      <c r="K8" s="5"/>
      <c r="L8" s="5"/>
      <c r="M8" s="5"/>
      <c r="N8" s="8" t="str">
        <f t="shared" si="0"/>
        <v/>
      </c>
      <c r="O8" s="9">
        <v>0</v>
      </c>
      <c r="P8" s="5" t="s">
        <v>23</v>
      </c>
      <c r="Q8" s="5" t="s">
        <v>41</v>
      </c>
      <c r="R8" s="5" t="s">
        <v>28</v>
      </c>
      <c r="S8" s="6"/>
      <c r="T8" s="10"/>
      <c r="U8" s="6"/>
      <c r="V8" s="6"/>
    </row>
    <row r="9" spans="1:22" x14ac:dyDescent="0.25">
      <c r="A9" s="4">
        <v>8</v>
      </c>
      <c r="B9" s="5"/>
      <c r="C9" s="5"/>
      <c r="D9" s="5"/>
      <c r="E9" s="6"/>
      <c r="F9" s="5"/>
      <c r="G9" s="6"/>
      <c r="H9" s="5" t="s">
        <v>90</v>
      </c>
      <c r="I9" s="5"/>
      <c r="J9" s="5"/>
      <c r="K9" s="5"/>
      <c r="L9" s="5"/>
      <c r="M9" s="5"/>
      <c r="N9" s="8" t="str">
        <f t="shared" si="0"/>
        <v/>
      </c>
      <c r="O9" s="9">
        <v>0</v>
      </c>
      <c r="P9" s="5" t="s">
        <v>23</v>
      </c>
      <c r="Q9" s="5" t="s">
        <v>41</v>
      </c>
      <c r="R9" s="5" t="s">
        <v>28</v>
      </c>
      <c r="S9" s="6"/>
      <c r="T9" s="10"/>
      <c r="U9" s="6"/>
      <c r="V9" s="6"/>
    </row>
    <row r="10" spans="1:22" x14ac:dyDescent="0.25">
      <c r="A10" s="4">
        <v>9</v>
      </c>
      <c r="B10" s="5"/>
      <c r="C10" s="5"/>
      <c r="D10" s="5"/>
      <c r="E10" s="6"/>
      <c r="F10" s="5"/>
      <c r="G10" s="6"/>
      <c r="H10" s="5" t="s">
        <v>90</v>
      </c>
      <c r="I10" s="5"/>
      <c r="J10" s="5"/>
      <c r="K10" s="5"/>
      <c r="L10" s="5"/>
      <c r="M10" s="5"/>
      <c r="N10" s="8" t="str">
        <f t="shared" si="0"/>
        <v/>
      </c>
      <c r="O10" s="9">
        <v>0</v>
      </c>
      <c r="P10" s="5" t="s">
        <v>23</v>
      </c>
      <c r="Q10" s="5" t="s">
        <v>41</v>
      </c>
      <c r="R10" s="5" t="s">
        <v>28</v>
      </c>
      <c r="S10" s="6"/>
      <c r="T10" s="10"/>
      <c r="U10" s="6"/>
      <c r="V10" s="6"/>
    </row>
    <row r="11" spans="1:22" x14ac:dyDescent="0.25">
      <c r="A11" s="4">
        <v>10</v>
      </c>
      <c r="B11" s="5"/>
      <c r="C11" s="5"/>
      <c r="D11" s="5"/>
      <c r="E11" s="6"/>
      <c r="F11" s="5"/>
      <c r="G11" s="6"/>
      <c r="H11" s="5" t="s">
        <v>90</v>
      </c>
      <c r="I11" s="5"/>
      <c r="J11" s="5"/>
      <c r="K11" s="5"/>
      <c r="L11" s="5"/>
      <c r="M11" s="5"/>
      <c r="N11" s="8" t="str">
        <f t="shared" si="0"/>
        <v/>
      </c>
      <c r="O11" s="9">
        <v>0</v>
      </c>
      <c r="P11" s="5" t="s">
        <v>23</v>
      </c>
      <c r="Q11" s="5" t="s">
        <v>41</v>
      </c>
      <c r="R11" s="5" t="s">
        <v>28</v>
      </c>
      <c r="S11" s="6"/>
      <c r="T11" s="10"/>
      <c r="U11" s="6"/>
      <c r="V11" s="6"/>
    </row>
    <row r="12" spans="1:22" x14ac:dyDescent="0.25">
      <c r="A12" s="4">
        <v>11</v>
      </c>
      <c r="B12" s="5"/>
      <c r="C12" s="5"/>
      <c r="D12" s="5"/>
      <c r="E12" s="6"/>
      <c r="F12" s="5"/>
      <c r="G12" s="6"/>
      <c r="H12" s="5" t="s">
        <v>90</v>
      </c>
      <c r="I12" s="5"/>
      <c r="J12" s="5"/>
      <c r="K12" s="5"/>
      <c r="L12" s="5"/>
      <c r="M12" s="5"/>
      <c r="N12" s="8" t="str">
        <f t="shared" si="0"/>
        <v/>
      </c>
      <c r="O12" s="9">
        <v>0</v>
      </c>
      <c r="P12" s="5" t="s">
        <v>23</v>
      </c>
      <c r="Q12" s="5" t="s">
        <v>41</v>
      </c>
      <c r="R12" s="5" t="s">
        <v>28</v>
      </c>
      <c r="S12" s="6"/>
      <c r="T12" s="10"/>
      <c r="U12" s="6"/>
      <c r="V12" s="6"/>
    </row>
    <row r="13" spans="1:22" x14ac:dyDescent="0.25">
      <c r="A13" s="4">
        <v>12</v>
      </c>
      <c r="B13" s="5"/>
      <c r="C13" s="5"/>
      <c r="D13" s="5"/>
      <c r="E13" s="6"/>
      <c r="F13" s="5"/>
      <c r="G13" s="6"/>
      <c r="H13" s="5" t="s">
        <v>90</v>
      </c>
      <c r="I13" s="5"/>
      <c r="J13" s="5"/>
      <c r="K13" s="5"/>
      <c r="L13" s="5"/>
      <c r="M13" s="5"/>
      <c r="N13" s="8" t="str">
        <f t="shared" si="0"/>
        <v/>
      </c>
      <c r="O13" s="9">
        <v>0</v>
      </c>
      <c r="P13" s="5" t="s">
        <v>23</v>
      </c>
      <c r="Q13" s="5" t="s">
        <v>41</v>
      </c>
      <c r="R13" s="5" t="s">
        <v>28</v>
      </c>
      <c r="S13" s="6"/>
      <c r="T13" s="10"/>
      <c r="U13" s="6"/>
      <c r="V13" s="6"/>
    </row>
    <row r="14" spans="1:22" x14ac:dyDescent="0.25">
      <c r="A14" s="4">
        <v>13</v>
      </c>
      <c r="B14" s="5"/>
      <c r="C14" s="5"/>
      <c r="D14" s="5"/>
      <c r="E14" s="6"/>
      <c r="F14" s="5"/>
      <c r="G14" s="6"/>
      <c r="H14" s="5" t="s">
        <v>90</v>
      </c>
      <c r="I14" s="5"/>
      <c r="J14" s="5"/>
      <c r="K14" s="5"/>
      <c r="L14" s="5"/>
      <c r="M14" s="5"/>
      <c r="N14" s="8" t="str">
        <f t="shared" si="0"/>
        <v/>
      </c>
      <c r="O14" s="9">
        <v>0</v>
      </c>
      <c r="P14" s="5" t="s">
        <v>23</v>
      </c>
      <c r="Q14" s="5" t="s">
        <v>41</v>
      </c>
      <c r="R14" s="5" t="s">
        <v>28</v>
      </c>
      <c r="S14" s="6"/>
      <c r="T14" s="10"/>
      <c r="U14" s="6"/>
      <c r="V14" s="6"/>
    </row>
    <row r="15" spans="1:22" x14ac:dyDescent="0.25">
      <c r="A15" s="4">
        <v>14</v>
      </c>
      <c r="B15" s="5"/>
      <c r="C15" s="5"/>
      <c r="D15" s="5"/>
      <c r="E15" s="6"/>
      <c r="F15" s="5"/>
      <c r="G15" s="6"/>
      <c r="H15" s="5" t="s">
        <v>90</v>
      </c>
      <c r="I15" s="5"/>
      <c r="J15" s="5"/>
      <c r="K15" s="5"/>
      <c r="L15" s="5"/>
      <c r="M15" s="5"/>
      <c r="N15" s="8" t="str">
        <f t="shared" si="0"/>
        <v/>
      </c>
      <c r="O15" s="9">
        <v>0</v>
      </c>
      <c r="P15" s="5" t="s">
        <v>23</v>
      </c>
      <c r="Q15" s="5" t="s">
        <v>41</v>
      </c>
      <c r="R15" s="5" t="s">
        <v>28</v>
      </c>
      <c r="S15" s="6"/>
      <c r="T15" s="10"/>
      <c r="U15" s="6"/>
      <c r="V15" s="6"/>
    </row>
    <row r="16" spans="1:22" x14ac:dyDescent="0.25">
      <c r="A16" s="4">
        <v>15</v>
      </c>
      <c r="B16" s="5"/>
      <c r="C16" s="5"/>
      <c r="D16" s="5"/>
      <c r="E16" s="6"/>
      <c r="F16" s="5"/>
      <c r="G16" s="6"/>
      <c r="H16" s="5" t="s">
        <v>90</v>
      </c>
      <c r="I16" s="5"/>
      <c r="J16" s="5"/>
      <c r="K16" s="5"/>
      <c r="L16" s="5"/>
      <c r="M16" s="5"/>
      <c r="N16" s="8" t="str">
        <f t="shared" si="0"/>
        <v/>
      </c>
      <c r="O16" s="9">
        <v>0</v>
      </c>
      <c r="P16" s="5" t="s">
        <v>23</v>
      </c>
      <c r="Q16" s="5" t="s">
        <v>41</v>
      </c>
      <c r="R16" s="5" t="s">
        <v>28</v>
      </c>
      <c r="S16" s="6"/>
      <c r="T16" s="10"/>
      <c r="U16" s="6"/>
      <c r="V16" s="6"/>
    </row>
    <row r="17" spans="1:22" x14ac:dyDescent="0.25">
      <c r="A17" s="4">
        <v>16</v>
      </c>
      <c r="B17" s="5"/>
      <c r="C17" s="5"/>
      <c r="D17" s="5"/>
      <c r="E17" s="6"/>
      <c r="F17" s="5"/>
      <c r="G17" s="6"/>
      <c r="H17" s="5" t="s">
        <v>90</v>
      </c>
      <c r="I17" s="5"/>
      <c r="J17" s="5"/>
      <c r="K17" s="5"/>
      <c r="L17" s="5"/>
      <c r="M17" s="5"/>
      <c r="N17" s="8" t="str">
        <f t="shared" si="0"/>
        <v/>
      </c>
      <c r="O17" s="9">
        <v>0</v>
      </c>
      <c r="P17" s="5" t="s">
        <v>23</v>
      </c>
      <c r="Q17" s="5" t="s">
        <v>41</v>
      </c>
      <c r="R17" s="5" t="s">
        <v>28</v>
      </c>
      <c r="S17" s="6"/>
      <c r="T17" s="10"/>
      <c r="U17" s="6"/>
      <c r="V17" s="6"/>
    </row>
    <row r="18" spans="1:22" x14ac:dyDescent="0.25">
      <c r="A18" s="4">
        <v>17</v>
      </c>
      <c r="B18" s="5"/>
      <c r="C18" s="5"/>
      <c r="D18" s="5"/>
      <c r="E18" s="6"/>
      <c r="F18" s="5"/>
      <c r="G18" s="6"/>
      <c r="H18" s="5" t="s">
        <v>90</v>
      </c>
      <c r="I18" s="5"/>
      <c r="J18" s="5"/>
      <c r="K18" s="5"/>
      <c r="L18" s="5"/>
      <c r="M18" s="5"/>
      <c r="N18" s="8" t="str">
        <f t="shared" si="0"/>
        <v/>
      </c>
      <c r="O18" s="9">
        <v>0</v>
      </c>
      <c r="P18" s="5" t="s">
        <v>23</v>
      </c>
      <c r="Q18" s="5" t="s">
        <v>41</v>
      </c>
      <c r="R18" s="5" t="s">
        <v>28</v>
      </c>
      <c r="S18" s="6"/>
      <c r="T18" s="10"/>
      <c r="U18" s="6"/>
      <c r="V18" s="6"/>
    </row>
    <row r="19" spans="1:22" x14ac:dyDescent="0.25">
      <c r="A19" s="4">
        <v>18</v>
      </c>
      <c r="B19" s="5"/>
      <c r="C19" s="5"/>
      <c r="D19" s="5"/>
      <c r="E19" s="6"/>
      <c r="F19" s="5"/>
      <c r="G19" s="6"/>
      <c r="H19" s="5" t="s">
        <v>90</v>
      </c>
      <c r="I19" s="5"/>
      <c r="J19" s="5"/>
      <c r="K19" s="5"/>
      <c r="L19" s="5"/>
      <c r="M19" s="5"/>
      <c r="N19" s="8" t="str">
        <f t="shared" si="0"/>
        <v/>
      </c>
      <c r="O19" s="9">
        <v>0</v>
      </c>
      <c r="P19" s="5" t="s">
        <v>23</v>
      </c>
      <c r="Q19" s="5" t="s">
        <v>41</v>
      </c>
      <c r="R19" s="5" t="s">
        <v>28</v>
      </c>
      <c r="S19" s="6"/>
      <c r="T19" s="10"/>
      <c r="U19" s="6"/>
      <c r="V19" s="6"/>
    </row>
    <row r="20" spans="1:22" x14ac:dyDescent="0.25">
      <c r="A20" s="4">
        <v>19</v>
      </c>
      <c r="B20" s="5"/>
      <c r="C20" s="5"/>
      <c r="D20" s="5"/>
      <c r="E20" s="6"/>
      <c r="F20" s="5"/>
      <c r="G20" s="6"/>
      <c r="H20" s="5" t="s">
        <v>90</v>
      </c>
      <c r="I20" s="5"/>
      <c r="J20" s="5"/>
      <c r="K20" s="5"/>
      <c r="L20" s="5"/>
      <c r="M20" s="5"/>
      <c r="N20" s="8" t="str">
        <f t="shared" si="0"/>
        <v/>
      </c>
      <c r="O20" s="9">
        <v>0</v>
      </c>
      <c r="P20" s="5" t="s">
        <v>23</v>
      </c>
      <c r="Q20" s="5" t="s">
        <v>41</v>
      </c>
      <c r="R20" s="5" t="s">
        <v>28</v>
      </c>
      <c r="S20" s="6"/>
      <c r="T20" s="10"/>
      <c r="U20" s="6"/>
      <c r="V20" s="6"/>
    </row>
    <row r="21" spans="1:22" x14ac:dyDescent="0.25">
      <c r="A21" s="4">
        <v>20</v>
      </c>
      <c r="B21" s="5"/>
      <c r="C21" s="5"/>
      <c r="D21" s="5"/>
      <c r="E21" s="6"/>
      <c r="F21" s="5"/>
      <c r="G21" s="6"/>
      <c r="H21" s="5" t="s">
        <v>90</v>
      </c>
      <c r="I21" s="5"/>
      <c r="J21" s="5"/>
      <c r="K21" s="5"/>
      <c r="L21" s="5"/>
      <c r="M21" s="5"/>
      <c r="N21" s="8" t="str">
        <f t="shared" si="0"/>
        <v/>
      </c>
      <c r="O21" s="9">
        <v>0</v>
      </c>
      <c r="P21" s="5" t="s">
        <v>23</v>
      </c>
      <c r="Q21" s="5" t="s">
        <v>41</v>
      </c>
      <c r="R21" s="5" t="s">
        <v>28</v>
      </c>
      <c r="S21" s="6"/>
      <c r="T21" s="10"/>
      <c r="U21" s="6"/>
      <c r="V21" s="6"/>
    </row>
    <row r="22" spans="1:22" x14ac:dyDescent="0.25">
      <c r="A22" s="4">
        <v>21</v>
      </c>
      <c r="B22" s="5"/>
      <c r="C22" s="5"/>
      <c r="D22" s="5"/>
      <c r="E22" s="6"/>
      <c r="F22" s="5"/>
      <c r="G22" s="6"/>
      <c r="H22" s="5" t="s">
        <v>90</v>
      </c>
      <c r="I22" s="5"/>
      <c r="J22" s="5"/>
      <c r="K22" s="5"/>
      <c r="L22" s="5"/>
      <c r="M22" s="5"/>
      <c r="N22" s="8" t="str">
        <f t="shared" si="0"/>
        <v/>
      </c>
      <c r="O22" s="9">
        <v>0</v>
      </c>
      <c r="P22" s="5" t="s">
        <v>23</v>
      </c>
      <c r="Q22" s="5" t="s">
        <v>41</v>
      </c>
      <c r="R22" s="5" t="s">
        <v>28</v>
      </c>
      <c r="S22" s="6"/>
      <c r="T22" s="10"/>
      <c r="U22" s="6"/>
      <c r="V22" s="6"/>
    </row>
    <row r="23" spans="1:22" x14ac:dyDescent="0.25">
      <c r="A23" s="4">
        <v>22</v>
      </c>
      <c r="B23" s="5"/>
      <c r="C23" s="5"/>
      <c r="D23" s="5"/>
      <c r="E23" s="6"/>
      <c r="F23" s="5"/>
      <c r="G23" s="6"/>
      <c r="H23" s="5" t="s">
        <v>90</v>
      </c>
      <c r="I23" s="5"/>
      <c r="J23" s="5"/>
      <c r="K23" s="5"/>
      <c r="L23" s="5"/>
      <c r="M23" s="5"/>
      <c r="N23" s="8" t="str">
        <f t="shared" si="0"/>
        <v/>
      </c>
      <c r="O23" s="9">
        <v>0</v>
      </c>
      <c r="P23" s="5" t="s">
        <v>23</v>
      </c>
      <c r="Q23" s="5" t="s">
        <v>41</v>
      </c>
      <c r="R23" s="5" t="s">
        <v>28</v>
      </c>
      <c r="S23" s="6"/>
      <c r="T23" s="10"/>
      <c r="U23" s="6"/>
      <c r="V23" s="6"/>
    </row>
    <row r="24" spans="1:22" x14ac:dyDescent="0.25">
      <c r="A24" s="4">
        <v>23</v>
      </c>
      <c r="B24" s="5"/>
      <c r="C24" s="5"/>
      <c r="D24" s="5"/>
      <c r="E24" s="6"/>
      <c r="F24" s="5"/>
      <c r="G24" s="6"/>
      <c r="H24" s="5" t="s">
        <v>90</v>
      </c>
      <c r="I24" s="5"/>
      <c r="J24" s="5"/>
      <c r="K24" s="5"/>
      <c r="L24" s="5"/>
      <c r="M24" s="5"/>
      <c r="N24" s="8" t="str">
        <f t="shared" si="0"/>
        <v/>
      </c>
      <c r="O24" s="9">
        <v>0</v>
      </c>
      <c r="P24" s="5" t="s">
        <v>23</v>
      </c>
      <c r="Q24" s="5" t="s">
        <v>41</v>
      </c>
      <c r="R24" s="5" t="s">
        <v>28</v>
      </c>
      <c r="S24" s="6"/>
      <c r="T24" s="10"/>
      <c r="U24" s="6"/>
      <c r="V24" s="6"/>
    </row>
    <row r="25" spans="1:22" x14ac:dyDescent="0.25">
      <c r="A25" s="4">
        <v>24</v>
      </c>
      <c r="B25" s="5"/>
      <c r="C25" s="5"/>
      <c r="D25" s="5"/>
      <c r="E25" s="6"/>
      <c r="F25" s="5"/>
      <c r="G25" s="6"/>
      <c r="H25" s="5" t="s">
        <v>90</v>
      </c>
      <c r="I25" s="5"/>
      <c r="J25" s="5"/>
      <c r="K25" s="5"/>
      <c r="L25" s="5"/>
      <c r="M25" s="5"/>
      <c r="N25" s="8" t="str">
        <f t="shared" si="0"/>
        <v/>
      </c>
      <c r="O25" s="9">
        <v>0</v>
      </c>
      <c r="P25" s="5" t="s">
        <v>23</v>
      </c>
      <c r="Q25" s="5" t="s">
        <v>41</v>
      </c>
      <c r="R25" s="5" t="s">
        <v>28</v>
      </c>
      <c r="S25" s="6"/>
      <c r="T25" s="10"/>
      <c r="U25" s="6"/>
      <c r="V25" s="6"/>
    </row>
    <row r="26" spans="1:22" x14ac:dyDescent="0.25">
      <c r="A26" s="4">
        <v>25</v>
      </c>
      <c r="B26" s="5"/>
      <c r="C26" s="5"/>
      <c r="D26" s="5"/>
      <c r="E26" s="6"/>
      <c r="F26" s="5"/>
      <c r="G26" s="6"/>
      <c r="H26" s="5" t="s">
        <v>90</v>
      </c>
      <c r="I26" s="5"/>
      <c r="J26" s="5"/>
      <c r="K26" s="5"/>
      <c r="L26" s="5"/>
      <c r="M26" s="5"/>
      <c r="N26" s="8" t="str">
        <f t="shared" si="0"/>
        <v/>
      </c>
      <c r="O26" s="9">
        <v>0</v>
      </c>
      <c r="P26" s="5" t="s">
        <v>23</v>
      </c>
      <c r="Q26" s="5" t="s">
        <v>41</v>
      </c>
      <c r="R26" s="5" t="s">
        <v>28</v>
      </c>
      <c r="S26" s="6"/>
      <c r="T26" s="10"/>
      <c r="U26" s="6"/>
      <c r="V26" s="6"/>
    </row>
    <row r="27" spans="1:22" x14ac:dyDescent="0.25">
      <c r="A27" s="4">
        <v>26</v>
      </c>
      <c r="B27" s="5"/>
      <c r="C27" s="5"/>
      <c r="D27" s="5"/>
      <c r="E27" s="6"/>
      <c r="F27" s="5"/>
      <c r="G27" s="6"/>
      <c r="H27" s="5" t="s">
        <v>90</v>
      </c>
      <c r="I27" s="5"/>
      <c r="J27" s="5"/>
      <c r="K27" s="5"/>
      <c r="L27" s="5"/>
      <c r="M27" s="5"/>
      <c r="N27" s="8" t="str">
        <f t="shared" si="0"/>
        <v/>
      </c>
      <c r="O27" s="9">
        <v>0</v>
      </c>
      <c r="P27" s="5" t="s">
        <v>23</v>
      </c>
      <c r="Q27" s="5" t="s">
        <v>41</v>
      </c>
      <c r="R27" s="5" t="s">
        <v>28</v>
      </c>
      <c r="S27" s="6"/>
      <c r="T27" s="10"/>
      <c r="U27" s="6"/>
      <c r="V27" s="6"/>
    </row>
    <row r="28" spans="1:22" x14ac:dyDescent="0.25">
      <c r="A28" s="4">
        <v>27</v>
      </c>
      <c r="B28" s="5"/>
      <c r="C28" s="5"/>
      <c r="D28" s="5"/>
      <c r="E28" s="6"/>
      <c r="F28" s="5"/>
      <c r="G28" s="6"/>
      <c r="H28" s="5" t="s">
        <v>90</v>
      </c>
      <c r="I28" s="5"/>
      <c r="J28" s="5"/>
      <c r="K28" s="5"/>
      <c r="L28" s="5"/>
      <c r="M28" s="5"/>
      <c r="N28" s="8" t="str">
        <f t="shared" si="0"/>
        <v/>
      </c>
      <c r="O28" s="9">
        <v>0</v>
      </c>
      <c r="P28" s="5" t="s">
        <v>23</v>
      </c>
      <c r="Q28" s="5" t="s">
        <v>41</v>
      </c>
      <c r="R28" s="5" t="s">
        <v>28</v>
      </c>
      <c r="S28" s="6"/>
      <c r="T28" s="10"/>
      <c r="U28" s="6"/>
      <c r="V28" s="6"/>
    </row>
    <row r="29" spans="1:22" x14ac:dyDescent="0.25">
      <c r="A29" s="4">
        <v>28</v>
      </c>
      <c r="B29" s="5"/>
      <c r="C29" s="5"/>
      <c r="D29" s="5"/>
      <c r="E29" s="6"/>
      <c r="F29" s="5"/>
      <c r="G29" s="6"/>
      <c r="H29" s="5" t="s">
        <v>90</v>
      </c>
      <c r="I29" s="5"/>
      <c r="J29" s="5"/>
      <c r="K29" s="5"/>
      <c r="L29" s="5"/>
      <c r="M29" s="5"/>
      <c r="N29" s="8" t="str">
        <f t="shared" si="0"/>
        <v/>
      </c>
      <c r="O29" s="9">
        <v>0</v>
      </c>
      <c r="P29" s="5" t="s">
        <v>23</v>
      </c>
      <c r="Q29" s="5" t="s">
        <v>41</v>
      </c>
      <c r="R29" s="5" t="s">
        <v>28</v>
      </c>
      <c r="S29" s="6"/>
      <c r="T29" s="10"/>
      <c r="U29" s="6"/>
      <c r="V29" s="6"/>
    </row>
    <row r="30" spans="1:22" x14ac:dyDescent="0.25">
      <c r="A30" s="4">
        <v>29</v>
      </c>
      <c r="B30" s="5"/>
      <c r="C30" s="5"/>
      <c r="D30" s="5"/>
      <c r="E30" s="6"/>
      <c r="F30" s="5"/>
      <c r="G30" s="6"/>
      <c r="H30" s="5" t="s">
        <v>90</v>
      </c>
      <c r="I30" s="5"/>
      <c r="J30" s="5"/>
      <c r="K30" s="5"/>
      <c r="L30" s="5"/>
      <c r="M30" s="5"/>
      <c r="N30" s="8" t="str">
        <f t="shared" si="0"/>
        <v/>
      </c>
      <c r="O30" s="9">
        <v>0</v>
      </c>
      <c r="P30" s="5" t="s">
        <v>23</v>
      </c>
      <c r="Q30" s="5" t="s">
        <v>41</v>
      </c>
      <c r="R30" s="5" t="s">
        <v>28</v>
      </c>
      <c r="S30" s="6"/>
      <c r="T30" s="10"/>
      <c r="U30" s="6"/>
      <c r="V30" s="6"/>
    </row>
    <row r="31" spans="1:22" x14ac:dyDescent="0.25">
      <c r="A31" s="4">
        <v>30</v>
      </c>
      <c r="B31" s="5"/>
      <c r="C31" s="5"/>
      <c r="D31" s="5"/>
      <c r="E31" s="6"/>
      <c r="F31" s="5"/>
      <c r="G31" s="6"/>
      <c r="H31" s="5" t="s">
        <v>90</v>
      </c>
      <c r="I31" s="5"/>
      <c r="J31" s="5"/>
      <c r="K31" s="5"/>
      <c r="L31" s="5"/>
      <c r="M31" s="5"/>
      <c r="N31" s="8" t="str">
        <f t="shared" si="0"/>
        <v/>
      </c>
      <c r="O31" s="9">
        <v>0</v>
      </c>
      <c r="P31" s="5" t="s">
        <v>23</v>
      </c>
      <c r="Q31" s="5" t="s">
        <v>41</v>
      </c>
      <c r="R31" s="5" t="s">
        <v>28</v>
      </c>
      <c r="S31" s="6"/>
      <c r="T31" s="10"/>
      <c r="U31" s="6"/>
      <c r="V31" s="6"/>
    </row>
    <row r="32" spans="1:22" x14ac:dyDescent="0.25">
      <c r="A32" s="4">
        <v>31</v>
      </c>
      <c r="B32" s="5"/>
      <c r="C32" s="5"/>
      <c r="D32" s="5"/>
      <c r="E32" s="6"/>
      <c r="F32" s="5"/>
      <c r="G32" s="6"/>
      <c r="H32" s="5" t="s">
        <v>90</v>
      </c>
      <c r="I32" s="5"/>
      <c r="J32" s="5"/>
      <c r="K32" s="5"/>
      <c r="L32" s="5"/>
      <c r="M32" s="5"/>
      <c r="N32" s="8" t="str">
        <f t="shared" si="0"/>
        <v/>
      </c>
      <c r="O32" s="9">
        <v>0</v>
      </c>
      <c r="P32" s="5" t="s">
        <v>23</v>
      </c>
      <c r="Q32" s="5" t="s">
        <v>41</v>
      </c>
      <c r="R32" s="5" t="s">
        <v>28</v>
      </c>
      <c r="S32" s="6"/>
      <c r="T32" s="10"/>
      <c r="U32" s="6"/>
      <c r="V32" s="6"/>
    </row>
    <row r="33" spans="1:22" x14ac:dyDescent="0.25">
      <c r="A33" s="4">
        <v>32</v>
      </c>
      <c r="B33" s="5"/>
      <c r="C33" s="5"/>
      <c r="D33" s="5"/>
      <c r="E33" s="6"/>
      <c r="F33" s="5"/>
      <c r="G33" s="6"/>
      <c r="H33" s="5" t="s">
        <v>90</v>
      </c>
      <c r="I33" s="5"/>
      <c r="J33" s="5"/>
      <c r="K33" s="5"/>
      <c r="L33" s="5"/>
      <c r="M33" s="5"/>
      <c r="N33" s="8" t="str">
        <f t="shared" si="0"/>
        <v/>
      </c>
      <c r="O33" s="9">
        <v>0</v>
      </c>
      <c r="P33" s="5" t="s">
        <v>23</v>
      </c>
      <c r="Q33" s="5" t="s">
        <v>41</v>
      </c>
      <c r="R33" s="5" t="s">
        <v>28</v>
      </c>
      <c r="S33" s="6"/>
      <c r="T33" s="10"/>
      <c r="U33" s="6"/>
      <c r="V33" s="6"/>
    </row>
    <row r="34" spans="1:22" x14ac:dyDescent="0.25">
      <c r="A34" s="4">
        <v>33</v>
      </c>
      <c r="B34" s="5"/>
      <c r="C34" s="5"/>
      <c r="D34" s="5"/>
      <c r="E34" s="6"/>
      <c r="F34" s="5"/>
      <c r="G34" s="6"/>
      <c r="H34" s="5" t="s">
        <v>90</v>
      </c>
      <c r="I34" s="5"/>
      <c r="J34" s="5"/>
      <c r="K34" s="5"/>
      <c r="L34" s="5"/>
      <c r="M34" s="5"/>
      <c r="N34" s="8" t="str">
        <f t="shared" ref="N34:N65" si="1">IF(OR(L34="",M34=""),"",M34-L34+1)</f>
        <v/>
      </c>
      <c r="O34" s="9">
        <v>0</v>
      </c>
      <c r="P34" s="5" t="s">
        <v>23</v>
      </c>
      <c r="Q34" s="5" t="s">
        <v>41</v>
      </c>
      <c r="R34" s="5" t="s">
        <v>28</v>
      </c>
      <c r="S34" s="6"/>
      <c r="T34" s="10"/>
      <c r="U34" s="6"/>
      <c r="V34" s="6"/>
    </row>
    <row r="35" spans="1:22" x14ac:dyDescent="0.25">
      <c r="A35" s="4">
        <v>34</v>
      </c>
      <c r="B35" s="5"/>
      <c r="C35" s="5"/>
      <c r="D35" s="5"/>
      <c r="E35" s="6"/>
      <c r="F35" s="5"/>
      <c r="G35" s="6"/>
      <c r="H35" s="5" t="s">
        <v>90</v>
      </c>
      <c r="I35" s="5"/>
      <c r="J35" s="5"/>
      <c r="K35" s="5"/>
      <c r="L35" s="5"/>
      <c r="M35" s="5"/>
      <c r="N35" s="8" t="str">
        <f t="shared" si="1"/>
        <v/>
      </c>
      <c r="O35" s="9">
        <v>0</v>
      </c>
      <c r="P35" s="5" t="s">
        <v>23</v>
      </c>
      <c r="Q35" s="5" t="s">
        <v>41</v>
      </c>
      <c r="R35" s="5" t="s">
        <v>28</v>
      </c>
      <c r="S35" s="6"/>
      <c r="T35" s="10"/>
      <c r="U35" s="6"/>
      <c r="V35" s="6"/>
    </row>
    <row r="36" spans="1:22" x14ac:dyDescent="0.25">
      <c r="A36" s="4">
        <v>35</v>
      </c>
      <c r="B36" s="5"/>
      <c r="C36" s="5"/>
      <c r="D36" s="5"/>
      <c r="E36" s="6"/>
      <c r="F36" s="5"/>
      <c r="G36" s="6"/>
      <c r="H36" s="5" t="s">
        <v>90</v>
      </c>
      <c r="I36" s="5"/>
      <c r="J36" s="5"/>
      <c r="K36" s="5"/>
      <c r="L36" s="5"/>
      <c r="M36" s="5"/>
      <c r="N36" s="8" t="str">
        <f t="shared" si="1"/>
        <v/>
      </c>
      <c r="O36" s="9">
        <v>0</v>
      </c>
      <c r="P36" s="5" t="s">
        <v>23</v>
      </c>
      <c r="Q36" s="5" t="s">
        <v>41</v>
      </c>
      <c r="R36" s="5" t="s">
        <v>28</v>
      </c>
      <c r="S36" s="6"/>
      <c r="T36" s="10"/>
      <c r="U36" s="6"/>
      <c r="V36" s="6"/>
    </row>
    <row r="37" spans="1:22" x14ac:dyDescent="0.25">
      <c r="A37" s="4">
        <v>36</v>
      </c>
      <c r="B37" s="5"/>
      <c r="C37" s="5"/>
      <c r="D37" s="5"/>
      <c r="E37" s="6"/>
      <c r="F37" s="5"/>
      <c r="G37" s="6"/>
      <c r="H37" s="5" t="s">
        <v>90</v>
      </c>
      <c r="I37" s="5"/>
      <c r="J37" s="5"/>
      <c r="K37" s="5"/>
      <c r="L37" s="5"/>
      <c r="M37" s="5"/>
      <c r="N37" s="8" t="str">
        <f t="shared" si="1"/>
        <v/>
      </c>
      <c r="O37" s="9">
        <v>0</v>
      </c>
      <c r="P37" s="5" t="s">
        <v>23</v>
      </c>
      <c r="Q37" s="5" t="s">
        <v>41</v>
      </c>
      <c r="R37" s="5" t="s">
        <v>28</v>
      </c>
      <c r="S37" s="6"/>
      <c r="T37" s="10"/>
      <c r="U37" s="6"/>
      <c r="V37" s="6"/>
    </row>
    <row r="38" spans="1:22" x14ac:dyDescent="0.25">
      <c r="A38" s="4">
        <v>37</v>
      </c>
      <c r="B38" s="5"/>
      <c r="C38" s="5"/>
      <c r="D38" s="5"/>
      <c r="E38" s="6"/>
      <c r="F38" s="5"/>
      <c r="G38" s="6"/>
      <c r="H38" s="5" t="s">
        <v>90</v>
      </c>
      <c r="I38" s="5"/>
      <c r="J38" s="5"/>
      <c r="K38" s="5"/>
      <c r="L38" s="5"/>
      <c r="M38" s="5"/>
      <c r="N38" s="8" t="str">
        <f t="shared" si="1"/>
        <v/>
      </c>
      <c r="O38" s="9">
        <v>0</v>
      </c>
      <c r="P38" s="5" t="s">
        <v>23</v>
      </c>
      <c r="Q38" s="5" t="s">
        <v>41</v>
      </c>
      <c r="R38" s="5" t="s">
        <v>28</v>
      </c>
      <c r="S38" s="6"/>
      <c r="T38" s="10"/>
      <c r="U38" s="6"/>
      <c r="V38" s="6"/>
    </row>
    <row r="39" spans="1:22" x14ac:dyDescent="0.25">
      <c r="A39" s="4">
        <v>38</v>
      </c>
      <c r="B39" s="5"/>
      <c r="C39" s="5"/>
      <c r="D39" s="5"/>
      <c r="E39" s="6"/>
      <c r="F39" s="5"/>
      <c r="G39" s="6"/>
      <c r="H39" s="5" t="s">
        <v>90</v>
      </c>
      <c r="I39" s="5"/>
      <c r="J39" s="5"/>
      <c r="K39" s="5"/>
      <c r="L39" s="5"/>
      <c r="M39" s="5"/>
      <c r="N39" s="8" t="str">
        <f t="shared" si="1"/>
        <v/>
      </c>
      <c r="O39" s="9">
        <v>0</v>
      </c>
      <c r="P39" s="5" t="s">
        <v>23</v>
      </c>
      <c r="Q39" s="5" t="s">
        <v>41</v>
      </c>
      <c r="R39" s="5" t="s">
        <v>28</v>
      </c>
      <c r="S39" s="6"/>
      <c r="T39" s="10"/>
      <c r="U39" s="6"/>
      <c r="V39" s="6"/>
    </row>
    <row r="40" spans="1:22" x14ac:dyDescent="0.25">
      <c r="A40" s="4">
        <v>39</v>
      </c>
      <c r="B40" s="5"/>
      <c r="C40" s="5"/>
      <c r="D40" s="5"/>
      <c r="E40" s="6"/>
      <c r="F40" s="5"/>
      <c r="G40" s="6"/>
      <c r="H40" s="5" t="s">
        <v>90</v>
      </c>
      <c r="I40" s="5"/>
      <c r="J40" s="5"/>
      <c r="K40" s="5"/>
      <c r="L40" s="5"/>
      <c r="M40" s="5"/>
      <c r="N40" s="8" t="str">
        <f t="shared" si="1"/>
        <v/>
      </c>
      <c r="O40" s="9">
        <v>0</v>
      </c>
      <c r="P40" s="5" t="s">
        <v>23</v>
      </c>
      <c r="Q40" s="5" t="s">
        <v>41</v>
      </c>
      <c r="R40" s="5" t="s">
        <v>28</v>
      </c>
      <c r="S40" s="6"/>
      <c r="T40" s="10"/>
      <c r="U40" s="6"/>
      <c r="V40" s="6"/>
    </row>
    <row r="41" spans="1:22" x14ac:dyDescent="0.25">
      <c r="A41" s="4">
        <v>40</v>
      </c>
      <c r="B41" s="5"/>
      <c r="C41" s="5"/>
      <c r="D41" s="5"/>
      <c r="E41" s="6"/>
      <c r="F41" s="5"/>
      <c r="G41" s="6"/>
      <c r="H41" s="5" t="s">
        <v>90</v>
      </c>
      <c r="I41" s="5"/>
      <c r="J41" s="5"/>
      <c r="K41" s="5"/>
      <c r="L41" s="5"/>
      <c r="M41" s="5"/>
      <c r="N41" s="8" t="str">
        <f t="shared" si="1"/>
        <v/>
      </c>
      <c r="O41" s="9">
        <v>0</v>
      </c>
      <c r="P41" s="5" t="s">
        <v>23</v>
      </c>
      <c r="Q41" s="5" t="s">
        <v>41</v>
      </c>
      <c r="R41" s="5" t="s">
        <v>28</v>
      </c>
      <c r="S41" s="6"/>
      <c r="T41" s="10"/>
      <c r="U41" s="6"/>
      <c r="V41" s="6"/>
    </row>
    <row r="42" spans="1:22" x14ac:dyDescent="0.25">
      <c r="A42" s="4">
        <v>41</v>
      </c>
      <c r="B42" s="5"/>
      <c r="C42" s="5"/>
      <c r="D42" s="5"/>
      <c r="E42" s="6"/>
      <c r="F42" s="5"/>
      <c r="G42" s="6"/>
      <c r="H42" s="5" t="s">
        <v>90</v>
      </c>
      <c r="I42" s="5"/>
      <c r="J42" s="5"/>
      <c r="K42" s="5"/>
      <c r="L42" s="5"/>
      <c r="M42" s="5"/>
      <c r="N42" s="8" t="str">
        <f t="shared" si="1"/>
        <v/>
      </c>
      <c r="O42" s="9">
        <v>0</v>
      </c>
      <c r="P42" s="5" t="s">
        <v>23</v>
      </c>
      <c r="Q42" s="5" t="s">
        <v>41</v>
      </c>
      <c r="R42" s="5" t="s">
        <v>28</v>
      </c>
      <c r="S42" s="6"/>
      <c r="T42" s="10"/>
      <c r="U42" s="6"/>
      <c r="V42" s="6"/>
    </row>
    <row r="43" spans="1:22" x14ac:dyDescent="0.25">
      <c r="A43" s="4">
        <v>42</v>
      </c>
      <c r="B43" s="5"/>
      <c r="C43" s="5"/>
      <c r="D43" s="5"/>
      <c r="E43" s="6"/>
      <c r="F43" s="5"/>
      <c r="G43" s="6"/>
      <c r="H43" s="5" t="s">
        <v>90</v>
      </c>
      <c r="I43" s="5"/>
      <c r="J43" s="5"/>
      <c r="K43" s="5"/>
      <c r="L43" s="5"/>
      <c r="M43" s="5"/>
      <c r="N43" s="8" t="str">
        <f t="shared" si="1"/>
        <v/>
      </c>
      <c r="O43" s="9">
        <v>0</v>
      </c>
      <c r="P43" s="5" t="s">
        <v>23</v>
      </c>
      <c r="Q43" s="5" t="s">
        <v>41</v>
      </c>
      <c r="R43" s="5" t="s">
        <v>28</v>
      </c>
      <c r="S43" s="6"/>
      <c r="T43" s="10"/>
      <c r="U43" s="6"/>
      <c r="V43" s="6"/>
    </row>
    <row r="44" spans="1:22" x14ac:dyDescent="0.25">
      <c r="A44" s="4">
        <v>43</v>
      </c>
      <c r="B44" s="5"/>
      <c r="C44" s="5"/>
      <c r="D44" s="5"/>
      <c r="E44" s="6"/>
      <c r="F44" s="5"/>
      <c r="G44" s="6"/>
      <c r="H44" s="5" t="s">
        <v>90</v>
      </c>
      <c r="I44" s="5"/>
      <c r="J44" s="5"/>
      <c r="K44" s="5"/>
      <c r="L44" s="5"/>
      <c r="M44" s="5"/>
      <c r="N44" s="8" t="str">
        <f t="shared" si="1"/>
        <v/>
      </c>
      <c r="O44" s="9">
        <v>0</v>
      </c>
      <c r="P44" s="5" t="s">
        <v>23</v>
      </c>
      <c r="Q44" s="5" t="s">
        <v>41</v>
      </c>
      <c r="R44" s="5" t="s">
        <v>28</v>
      </c>
      <c r="S44" s="6"/>
      <c r="T44" s="10"/>
      <c r="U44" s="6"/>
      <c r="V44" s="6"/>
    </row>
    <row r="45" spans="1:22" x14ac:dyDescent="0.25">
      <c r="A45" s="4">
        <v>44</v>
      </c>
      <c r="B45" s="5"/>
      <c r="C45" s="5"/>
      <c r="D45" s="5"/>
      <c r="E45" s="6"/>
      <c r="F45" s="5"/>
      <c r="G45" s="6"/>
      <c r="H45" s="5" t="s">
        <v>90</v>
      </c>
      <c r="I45" s="5"/>
      <c r="J45" s="5"/>
      <c r="K45" s="5"/>
      <c r="L45" s="5"/>
      <c r="M45" s="5"/>
      <c r="N45" s="8" t="str">
        <f t="shared" si="1"/>
        <v/>
      </c>
      <c r="O45" s="9">
        <v>0</v>
      </c>
      <c r="P45" s="5" t="s">
        <v>23</v>
      </c>
      <c r="Q45" s="5" t="s">
        <v>41</v>
      </c>
      <c r="R45" s="5" t="s">
        <v>28</v>
      </c>
      <c r="S45" s="6"/>
      <c r="T45" s="10"/>
      <c r="U45" s="6"/>
      <c r="V45" s="6"/>
    </row>
    <row r="46" spans="1:22" x14ac:dyDescent="0.25">
      <c r="A46" s="4">
        <v>45</v>
      </c>
      <c r="B46" s="5"/>
      <c r="C46" s="5"/>
      <c r="D46" s="5"/>
      <c r="E46" s="6"/>
      <c r="F46" s="5"/>
      <c r="G46" s="6"/>
      <c r="H46" s="5" t="s">
        <v>90</v>
      </c>
      <c r="I46" s="5"/>
      <c r="J46" s="5"/>
      <c r="K46" s="5"/>
      <c r="L46" s="5"/>
      <c r="M46" s="5"/>
      <c r="N46" s="8" t="str">
        <f t="shared" si="1"/>
        <v/>
      </c>
      <c r="O46" s="9">
        <v>0</v>
      </c>
      <c r="P46" s="5" t="s">
        <v>23</v>
      </c>
      <c r="Q46" s="5" t="s">
        <v>41</v>
      </c>
      <c r="R46" s="5" t="s">
        <v>28</v>
      </c>
      <c r="S46" s="6"/>
      <c r="T46" s="10"/>
      <c r="U46" s="6"/>
      <c r="V46" s="6"/>
    </row>
    <row r="47" spans="1:22" x14ac:dyDescent="0.25">
      <c r="A47" s="4">
        <v>46</v>
      </c>
      <c r="B47" s="5"/>
      <c r="C47" s="5"/>
      <c r="D47" s="5"/>
      <c r="E47" s="6"/>
      <c r="F47" s="5"/>
      <c r="G47" s="6"/>
      <c r="H47" s="5" t="s">
        <v>90</v>
      </c>
      <c r="I47" s="5"/>
      <c r="J47" s="5"/>
      <c r="K47" s="5"/>
      <c r="L47" s="5"/>
      <c r="M47" s="5"/>
      <c r="N47" s="8" t="str">
        <f t="shared" si="1"/>
        <v/>
      </c>
      <c r="O47" s="9">
        <v>0</v>
      </c>
      <c r="P47" s="5" t="s">
        <v>23</v>
      </c>
      <c r="Q47" s="5" t="s">
        <v>41</v>
      </c>
      <c r="R47" s="5" t="s">
        <v>28</v>
      </c>
      <c r="S47" s="6"/>
      <c r="T47" s="10"/>
      <c r="U47" s="6"/>
      <c r="V47" s="6"/>
    </row>
    <row r="48" spans="1:22" x14ac:dyDescent="0.25">
      <c r="A48" s="4">
        <v>47</v>
      </c>
      <c r="B48" s="5"/>
      <c r="C48" s="5"/>
      <c r="D48" s="5"/>
      <c r="E48" s="6"/>
      <c r="F48" s="5"/>
      <c r="G48" s="6"/>
      <c r="H48" s="5" t="s">
        <v>90</v>
      </c>
      <c r="I48" s="5"/>
      <c r="J48" s="5"/>
      <c r="K48" s="5"/>
      <c r="L48" s="5"/>
      <c r="M48" s="5"/>
      <c r="N48" s="8" t="str">
        <f t="shared" si="1"/>
        <v/>
      </c>
      <c r="O48" s="9">
        <v>0</v>
      </c>
      <c r="P48" s="5" t="s">
        <v>23</v>
      </c>
      <c r="Q48" s="5" t="s">
        <v>41</v>
      </c>
      <c r="R48" s="5" t="s">
        <v>28</v>
      </c>
      <c r="S48" s="6"/>
      <c r="T48" s="10"/>
      <c r="U48" s="6"/>
      <c r="V48" s="6"/>
    </row>
    <row r="49" spans="1:22" x14ac:dyDescent="0.25">
      <c r="A49" s="4">
        <v>48</v>
      </c>
      <c r="B49" s="5"/>
      <c r="C49" s="5"/>
      <c r="D49" s="5"/>
      <c r="E49" s="6"/>
      <c r="F49" s="5"/>
      <c r="G49" s="6"/>
      <c r="H49" s="5" t="s">
        <v>90</v>
      </c>
      <c r="I49" s="5"/>
      <c r="J49" s="5"/>
      <c r="K49" s="5"/>
      <c r="L49" s="5"/>
      <c r="M49" s="5"/>
      <c r="N49" s="8" t="str">
        <f t="shared" si="1"/>
        <v/>
      </c>
      <c r="O49" s="9">
        <v>0</v>
      </c>
      <c r="P49" s="5" t="s">
        <v>23</v>
      </c>
      <c r="Q49" s="5" t="s">
        <v>41</v>
      </c>
      <c r="R49" s="5" t="s">
        <v>28</v>
      </c>
      <c r="S49" s="6"/>
      <c r="T49" s="10"/>
      <c r="U49" s="6"/>
      <c r="V49" s="6"/>
    </row>
    <row r="50" spans="1:22" x14ac:dyDescent="0.25">
      <c r="A50" s="4">
        <v>49</v>
      </c>
      <c r="B50" s="5"/>
      <c r="C50" s="5"/>
      <c r="D50" s="5"/>
      <c r="E50" s="6"/>
      <c r="F50" s="5"/>
      <c r="G50" s="6"/>
      <c r="H50" s="5" t="s">
        <v>90</v>
      </c>
      <c r="I50" s="5"/>
      <c r="J50" s="5"/>
      <c r="K50" s="5"/>
      <c r="L50" s="5"/>
      <c r="M50" s="5"/>
      <c r="N50" s="8" t="str">
        <f t="shared" si="1"/>
        <v/>
      </c>
      <c r="O50" s="9">
        <v>0</v>
      </c>
      <c r="P50" s="5" t="s">
        <v>23</v>
      </c>
      <c r="Q50" s="5" t="s">
        <v>41</v>
      </c>
      <c r="R50" s="5" t="s">
        <v>28</v>
      </c>
      <c r="S50" s="6"/>
      <c r="T50" s="10"/>
      <c r="U50" s="6"/>
      <c r="V50" s="6"/>
    </row>
    <row r="51" spans="1:22" x14ac:dyDescent="0.25">
      <c r="A51" s="4">
        <v>50</v>
      </c>
      <c r="B51" s="5"/>
      <c r="C51" s="5"/>
      <c r="D51" s="5"/>
      <c r="E51" s="6"/>
      <c r="F51" s="5"/>
      <c r="G51" s="6"/>
      <c r="H51" s="5" t="s">
        <v>90</v>
      </c>
      <c r="I51" s="5"/>
      <c r="J51" s="5"/>
      <c r="K51" s="5"/>
      <c r="L51" s="5"/>
      <c r="M51" s="5"/>
      <c r="N51" s="8" t="str">
        <f t="shared" si="1"/>
        <v/>
      </c>
      <c r="O51" s="9">
        <v>0</v>
      </c>
      <c r="P51" s="5" t="s">
        <v>23</v>
      </c>
      <c r="Q51" s="5" t="s">
        <v>41</v>
      </c>
      <c r="R51" s="5" t="s">
        <v>28</v>
      </c>
      <c r="S51" s="6"/>
      <c r="T51" s="10"/>
      <c r="U51" s="6"/>
      <c r="V51" s="6"/>
    </row>
    <row r="52" spans="1:22" x14ac:dyDescent="0.25">
      <c r="A52" s="4">
        <v>51</v>
      </c>
      <c r="B52" s="5"/>
      <c r="C52" s="5"/>
      <c r="D52" s="5"/>
      <c r="E52" s="6"/>
      <c r="F52" s="5"/>
      <c r="G52" s="6"/>
      <c r="H52" s="5" t="s">
        <v>90</v>
      </c>
      <c r="I52" s="5"/>
      <c r="J52" s="5"/>
      <c r="K52" s="5"/>
      <c r="L52" s="5"/>
      <c r="M52" s="5"/>
      <c r="N52" s="8" t="str">
        <f t="shared" si="1"/>
        <v/>
      </c>
      <c r="O52" s="9">
        <v>0</v>
      </c>
      <c r="P52" s="5" t="s">
        <v>23</v>
      </c>
      <c r="Q52" s="5" t="s">
        <v>41</v>
      </c>
      <c r="R52" s="5" t="s">
        <v>28</v>
      </c>
      <c r="S52" s="6"/>
      <c r="T52" s="10"/>
      <c r="U52" s="6"/>
      <c r="V52" s="6"/>
    </row>
    <row r="53" spans="1:22" x14ac:dyDescent="0.25">
      <c r="A53" s="4">
        <v>52</v>
      </c>
      <c r="B53" s="5"/>
      <c r="C53" s="5"/>
      <c r="D53" s="5"/>
      <c r="E53" s="6"/>
      <c r="F53" s="5"/>
      <c r="G53" s="6"/>
      <c r="H53" s="5" t="s">
        <v>90</v>
      </c>
      <c r="I53" s="5"/>
      <c r="J53" s="5"/>
      <c r="K53" s="5"/>
      <c r="L53" s="5"/>
      <c r="M53" s="5"/>
      <c r="N53" s="8" t="str">
        <f t="shared" si="1"/>
        <v/>
      </c>
      <c r="O53" s="9">
        <v>0</v>
      </c>
      <c r="P53" s="5" t="s">
        <v>23</v>
      </c>
      <c r="Q53" s="5" t="s">
        <v>41</v>
      </c>
      <c r="R53" s="5" t="s">
        <v>28</v>
      </c>
      <c r="S53" s="6"/>
      <c r="T53" s="10"/>
      <c r="U53" s="6"/>
      <c r="V53" s="6"/>
    </row>
    <row r="54" spans="1:22" x14ac:dyDescent="0.25">
      <c r="A54" s="4">
        <v>53</v>
      </c>
      <c r="B54" s="5"/>
      <c r="C54" s="5"/>
      <c r="D54" s="5"/>
      <c r="E54" s="6"/>
      <c r="F54" s="5"/>
      <c r="G54" s="6"/>
      <c r="H54" s="5" t="s">
        <v>90</v>
      </c>
      <c r="I54" s="5"/>
      <c r="J54" s="5"/>
      <c r="K54" s="5"/>
      <c r="L54" s="5"/>
      <c r="M54" s="5"/>
      <c r="N54" s="8" t="str">
        <f t="shared" si="1"/>
        <v/>
      </c>
      <c r="O54" s="9">
        <v>0</v>
      </c>
      <c r="P54" s="5" t="s">
        <v>23</v>
      </c>
      <c r="Q54" s="5" t="s">
        <v>41</v>
      </c>
      <c r="R54" s="5" t="s">
        <v>28</v>
      </c>
      <c r="S54" s="6"/>
      <c r="T54" s="10"/>
      <c r="U54" s="6"/>
      <c r="V54" s="6"/>
    </row>
    <row r="55" spans="1:22" x14ac:dyDescent="0.25">
      <c r="A55" s="4">
        <v>54</v>
      </c>
      <c r="B55" s="5"/>
      <c r="C55" s="5"/>
      <c r="D55" s="5"/>
      <c r="E55" s="6"/>
      <c r="F55" s="5"/>
      <c r="G55" s="6"/>
      <c r="H55" s="5" t="s">
        <v>90</v>
      </c>
      <c r="I55" s="5"/>
      <c r="J55" s="5"/>
      <c r="K55" s="5"/>
      <c r="L55" s="5"/>
      <c r="M55" s="5"/>
      <c r="N55" s="8" t="str">
        <f t="shared" si="1"/>
        <v/>
      </c>
      <c r="O55" s="9">
        <v>0</v>
      </c>
      <c r="P55" s="5" t="s">
        <v>23</v>
      </c>
      <c r="Q55" s="5" t="s">
        <v>41</v>
      </c>
      <c r="R55" s="5" t="s">
        <v>28</v>
      </c>
      <c r="S55" s="6"/>
      <c r="T55" s="10"/>
      <c r="U55" s="6"/>
      <c r="V55" s="6"/>
    </row>
    <row r="56" spans="1:22" x14ac:dyDescent="0.25">
      <c r="A56" s="4">
        <v>55</v>
      </c>
      <c r="B56" s="5"/>
      <c r="C56" s="5"/>
      <c r="D56" s="5"/>
      <c r="E56" s="6"/>
      <c r="F56" s="5"/>
      <c r="G56" s="6"/>
      <c r="H56" s="5" t="s">
        <v>90</v>
      </c>
      <c r="I56" s="5"/>
      <c r="J56" s="5"/>
      <c r="K56" s="5"/>
      <c r="L56" s="5"/>
      <c r="M56" s="5"/>
      <c r="N56" s="8" t="str">
        <f t="shared" si="1"/>
        <v/>
      </c>
      <c r="O56" s="9">
        <v>0</v>
      </c>
      <c r="P56" s="5" t="s">
        <v>23</v>
      </c>
      <c r="Q56" s="5" t="s">
        <v>41</v>
      </c>
      <c r="R56" s="5" t="s">
        <v>28</v>
      </c>
      <c r="S56" s="6"/>
      <c r="T56" s="10"/>
      <c r="U56" s="6"/>
      <c r="V56" s="6"/>
    </row>
    <row r="57" spans="1:22" x14ac:dyDescent="0.25">
      <c r="A57" s="4">
        <v>56</v>
      </c>
      <c r="B57" s="5"/>
      <c r="C57" s="5"/>
      <c r="D57" s="5"/>
      <c r="E57" s="6"/>
      <c r="F57" s="5"/>
      <c r="G57" s="6"/>
      <c r="H57" s="5" t="s">
        <v>90</v>
      </c>
      <c r="I57" s="5"/>
      <c r="J57" s="5"/>
      <c r="K57" s="5"/>
      <c r="L57" s="5"/>
      <c r="M57" s="5"/>
      <c r="N57" s="8" t="str">
        <f t="shared" si="1"/>
        <v/>
      </c>
      <c r="O57" s="9">
        <v>0</v>
      </c>
      <c r="P57" s="5" t="s">
        <v>23</v>
      </c>
      <c r="Q57" s="5" t="s">
        <v>41</v>
      </c>
      <c r="R57" s="5" t="s">
        <v>28</v>
      </c>
      <c r="S57" s="6"/>
      <c r="T57" s="10"/>
      <c r="U57" s="6"/>
      <c r="V57" s="6"/>
    </row>
    <row r="58" spans="1:22" x14ac:dyDescent="0.25">
      <c r="A58" s="4">
        <v>57</v>
      </c>
      <c r="B58" s="5"/>
      <c r="C58" s="5"/>
      <c r="D58" s="5"/>
      <c r="E58" s="6"/>
      <c r="F58" s="5"/>
      <c r="G58" s="6"/>
      <c r="H58" s="5" t="s">
        <v>90</v>
      </c>
      <c r="I58" s="5"/>
      <c r="J58" s="5"/>
      <c r="K58" s="5"/>
      <c r="L58" s="5"/>
      <c r="M58" s="5"/>
      <c r="N58" s="8" t="str">
        <f t="shared" si="1"/>
        <v/>
      </c>
      <c r="O58" s="9">
        <v>0</v>
      </c>
      <c r="P58" s="5" t="s">
        <v>23</v>
      </c>
      <c r="Q58" s="5" t="s">
        <v>41</v>
      </c>
      <c r="R58" s="5" t="s">
        <v>28</v>
      </c>
      <c r="S58" s="6"/>
      <c r="T58" s="10"/>
      <c r="U58" s="6"/>
      <c r="V58" s="6"/>
    </row>
    <row r="59" spans="1:22" x14ac:dyDescent="0.25">
      <c r="A59" s="4">
        <v>58</v>
      </c>
      <c r="B59" s="5"/>
      <c r="C59" s="5"/>
      <c r="D59" s="5"/>
      <c r="E59" s="6"/>
      <c r="F59" s="5"/>
      <c r="G59" s="6"/>
      <c r="H59" s="5" t="s">
        <v>90</v>
      </c>
      <c r="I59" s="5"/>
      <c r="J59" s="5"/>
      <c r="K59" s="5"/>
      <c r="L59" s="5"/>
      <c r="M59" s="5"/>
      <c r="N59" s="8" t="str">
        <f t="shared" si="1"/>
        <v/>
      </c>
      <c r="O59" s="9">
        <v>0</v>
      </c>
      <c r="P59" s="5" t="s">
        <v>23</v>
      </c>
      <c r="Q59" s="5" t="s">
        <v>41</v>
      </c>
      <c r="R59" s="5" t="s">
        <v>28</v>
      </c>
      <c r="S59" s="6"/>
      <c r="T59" s="10"/>
      <c r="U59" s="6"/>
      <c r="V59" s="6"/>
    </row>
    <row r="60" spans="1:22" x14ac:dyDescent="0.25">
      <c r="A60" s="4">
        <v>59</v>
      </c>
      <c r="B60" s="5"/>
      <c r="C60" s="5"/>
      <c r="D60" s="5"/>
      <c r="E60" s="6"/>
      <c r="F60" s="5"/>
      <c r="G60" s="6"/>
      <c r="H60" s="5" t="s">
        <v>90</v>
      </c>
      <c r="I60" s="5"/>
      <c r="J60" s="5"/>
      <c r="K60" s="5"/>
      <c r="L60" s="5"/>
      <c r="M60" s="5"/>
      <c r="N60" s="8" t="str">
        <f t="shared" si="1"/>
        <v/>
      </c>
      <c r="O60" s="9">
        <v>0</v>
      </c>
      <c r="P60" s="5" t="s">
        <v>23</v>
      </c>
      <c r="Q60" s="5" t="s">
        <v>41</v>
      </c>
      <c r="R60" s="5" t="s">
        <v>28</v>
      </c>
      <c r="S60" s="6"/>
      <c r="T60" s="10"/>
      <c r="U60" s="6"/>
      <c r="V60" s="6"/>
    </row>
    <row r="61" spans="1:22" x14ac:dyDescent="0.25">
      <c r="A61" s="4">
        <v>60</v>
      </c>
      <c r="B61" s="5"/>
      <c r="C61" s="5"/>
      <c r="D61" s="5"/>
      <c r="E61" s="6"/>
      <c r="F61" s="5"/>
      <c r="G61" s="6"/>
      <c r="H61" s="5" t="s">
        <v>90</v>
      </c>
      <c r="I61" s="5"/>
      <c r="J61" s="5"/>
      <c r="K61" s="5"/>
      <c r="L61" s="5"/>
      <c r="M61" s="5"/>
      <c r="N61" s="8" t="str">
        <f t="shared" si="1"/>
        <v/>
      </c>
      <c r="O61" s="9">
        <v>0</v>
      </c>
      <c r="P61" s="5" t="s">
        <v>23</v>
      </c>
      <c r="Q61" s="5" t="s">
        <v>41</v>
      </c>
      <c r="R61" s="5" t="s">
        <v>28</v>
      </c>
      <c r="S61" s="6"/>
      <c r="T61" s="10"/>
      <c r="U61" s="6"/>
      <c r="V61" s="6"/>
    </row>
    <row r="62" spans="1:22" x14ac:dyDescent="0.25">
      <c r="A62" s="4">
        <v>61</v>
      </c>
      <c r="B62" s="5"/>
      <c r="C62" s="5"/>
      <c r="D62" s="5"/>
      <c r="E62" s="6"/>
      <c r="F62" s="5"/>
      <c r="G62" s="6"/>
      <c r="H62" s="5" t="s">
        <v>90</v>
      </c>
      <c r="I62" s="5"/>
      <c r="J62" s="5"/>
      <c r="K62" s="5"/>
      <c r="L62" s="5"/>
      <c r="M62" s="5"/>
      <c r="N62" s="8" t="str">
        <f t="shared" si="1"/>
        <v/>
      </c>
      <c r="O62" s="9">
        <v>0</v>
      </c>
      <c r="P62" s="5" t="s">
        <v>23</v>
      </c>
      <c r="Q62" s="5" t="s">
        <v>41</v>
      </c>
      <c r="R62" s="5" t="s">
        <v>28</v>
      </c>
      <c r="S62" s="6"/>
      <c r="T62" s="10"/>
      <c r="U62" s="6"/>
      <c r="V62" s="6"/>
    </row>
    <row r="63" spans="1:22" x14ac:dyDescent="0.25">
      <c r="A63" s="4">
        <v>62</v>
      </c>
      <c r="B63" s="5"/>
      <c r="C63" s="5"/>
      <c r="D63" s="5"/>
      <c r="E63" s="6"/>
      <c r="F63" s="5"/>
      <c r="G63" s="6"/>
      <c r="H63" s="5" t="s">
        <v>90</v>
      </c>
      <c r="I63" s="5"/>
      <c r="J63" s="5"/>
      <c r="K63" s="5"/>
      <c r="L63" s="5"/>
      <c r="M63" s="5"/>
      <c r="N63" s="8" t="str">
        <f t="shared" si="1"/>
        <v/>
      </c>
      <c r="O63" s="9">
        <v>0</v>
      </c>
      <c r="P63" s="5" t="s">
        <v>23</v>
      </c>
      <c r="Q63" s="5" t="s">
        <v>41</v>
      </c>
      <c r="R63" s="5" t="s">
        <v>28</v>
      </c>
      <c r="S63" s="6"/>
      <c r="T63" s="10"/>
      <c r="U63" s="6"/>
      <c r="V63" s="6"/>
    </row>
    <row r="64" spans="1:22" x14ac:dyDescent="0.25">
      <c r="A64" s="4">
        <v>63</v>
      </c>
      <c r="B64" s="5"/>
      <c r="C64" s="5"/>
      <c r="D64" s="5"/>
      <c r="E64" s="6"/>
      <c r="F64" s="5"/>
      <c r="G64" s="6"/>
      <c r="H64" s="5" t="s">
        <v>90</v>
      </c>
      <c r="I64" s="5"/>
      <c r="J64" s="5"/>
      <c r="K64" s="5"/>
      <c r="L64" s="5"/>
      <c r="M64" s="5"/>
      <c r="N64" s="8" t="str">
        <f t="shared" si="1"/>
        <v/>
      </c>
      <c r="O64" s="9">
        <v>0</v>
      </c>
      <c r="P64" s="5" t="s">
        <v>23</v>
      </c>
      <c r="Q64" s="5" t="s">
        <v>41</v>
      </c>
      <c r="R64" s="5" t="s">
        <v>28</v>
      </c>
      <c r="S64" s="6"/>
      <c r="T64" s="10"/>
      <c r="U64" s="6"/>
      <c r="V64" s="6"/>
    </row>
    <row r="65" spans="1:22" x14ac:dyDescent="0.25">
      <c r="A65" s="4">
        <v>64</v>
      </c>
      <c r="B65" s="5"/>
      <c r="C65" s="5"/>
      <c r="D65" s="5"/>
      <c r="E65" s="6"/>
      <c r="F65" s="5"/>
      <c r="G65" s="6"/>
      <c r="H65" s="5" t="s">
        <v>90</v>
      </c>
      <c r="I65" s="5"/>
      <c r="J65" s="5"/>
      <c r="K65" s="5"/>
      <c r="L65" s="5"/>
      <c r="M65" s="5"/>
      <c r="N65" s="8" t="str">
        <f t="shared" si="1"/>
        <v/>
      </c>
      <c r="O65" s="9">
        <v>0</v>
      </c>
      <c r="P65" s="5" t="s">
        <v>23</v>
      </c>
      <c r="Q65" s="5" t="s">
        <v>41</v>
      </c>
      <c r="R65" s="5" t="s">
        <v>28</v>
      </c>
      <c r="S65" s="6"/>
      <c r="T65" s="10"/>
      <c r="U65" s="6"/>
      <c r="V65" s="6"/>
    </row>
    <row r="66" spans="1:22" x14ac:dyDescent="0.25">
      <c r="A66" s="4">
        <v>65</v>
      </c>
      <c r="B66" s="5"/>
      <c r="C66" s="5"/>
      <c r="D66" s="5"/>
      <c r="E66" s="6"/>
      <c r="F66" s="5"/>
      <c r="G66" s="6"/>
      <c r="H66" s="5" t="s">
        <v>90</v>
      </c>
      <c r="I66" s="5"/>
      <c r="J66" s="5"/>
      <c r="K66" s="5"/>
      <c r="L66" s="5"/>
      <c r="M66" s="5"/>
      <c r="N66" s="8" t="str">
        <f t="shared" ref="N66:N97" si="2">IF(OR(L66="",M66=""),"",M66-L66+1)</f>
        <v/>
      </c>
      <c r="O66" s="9">
        <v>0</v>
      </c>
      <c r="P66" s="5" t="s">
        <v>23</v>
      </c>
      <c r="Q66" s="5" t="s">
        <v>41</v>
      </c>
      <c r="R66" s="5" t="s">
        <v>28</v>
      </c>
      <c r="S66" s="6"/>
      <c r="T66" s="10"/>
      <c r="U66" s="6"/>
      <c r="V66" s="6"/>
    </row>
    <row r="67" spans="1:22" x14ac:dyDescent="0.25">
      <c r="A67" s="4">
        <v>66</v>
      </c>
      <c r="B67" s="5"/>
      <c r="C67" s="5"/>
      <c r="D67" s="5"/>
      <c r="E67" s="6"/>
      <c r="F67" s="5"/>
      <c r="G67" s="6"/>
      <c r="H67" s="5" t="s">
        <v>90</v>
      </c>
      <c r="I67" s="5"/>
      <c r="J67" s="5"/>
      <c r="K67" s="5"/>
      <c r="L67" s="5"/>
      <c r="M67" s="5"/>
      <c r="N67" s="8" t="str">
        <f t="shared" si="2"/>
        <v/>
      </c>
      <c r="O67" s="9">
        <v>0</v>
      </c>
      <c r="P67" s="5" t="s">
        <v>23</v>
      </c>
      <c r="Q67" s="5" t="s">
        <v>41</v>
      </c>
      <c r="R67" s="5" t="s">
        <v>28</v>
      </c>
      <c r="S67" s="6"/>
      <c r="T67" s="10"/>
      <c r="U67" s="6"/>
      <c r="V67" s="6"/>
    </row>
    <row r="68" spans="1:22" x14ac:dyDescent="0.25">
      <c r="A68" s="4">
        <v>67</v>
      </c>
      <c r="B68" s="5"/>
      <c r="C68" s="5"/>
      <c r="D68" s="5"/>
      <c r="E68" s="6"/>
      <c r="F68" s="5"/>
      <c r="G68" s="6"/>
      <c r="H68" s="5" t="s">
        <v>90</v>
      </c>
      <c r="I68" s="5"/>
      <c r="J68" s="5"/>
      <c r="K68" s="5"/>
      <c r="L68" s="5"/>
      <c r="M68" s="5"/>
      <c r="N68" s="8" t="str">
        <f t="shared" si="2"/>
        <v/>
      </c>
      <c r="O68" s="9">
        <v>0</v>
      </c>
      <c r="P68" s="5" t="s">
        <v>23</v>
      </c>
      <c r="Q68" s="5" t="s">
        <v>41</v>
      </c>
      <c r="R68" s="5" t="s">
        <v>28</v>
      </c>
      <c r="S68" s="6"/>
      <c r="T68" s="10"/>
      <c r="U68" s="6"/>
      <c r="V68" s="6"/>
    </row>
    <row r="69" spans="1:22" x14ac:dyDescent="0.25">
      <c r="A69" s="4">
        <v>68</v>
      </c>
      <c r="B69" s="5"/>
      <c r="C69" s="5"/>
      <c r="D69" s="5"/>
      <c r="E69" s="6"/>
      <c r="F69" s="5"/>
      <c r="G69" s="6"/>
      <c r="H69" s="5" t="s">
        <v>90</v>
      </c>
      <c r="I69" s="5"/>
      <c r="J69" s="5"/>
      <c r="K69" s="5"/>
      <c r="L69" s="5"/>
      <c r="M69" s="5"/>
      <c r="N69" s="8" t="str">
        <f t="shared" si="2"/>
        <v/>
      </c>
      <c r="O69" s="9">
        <v>0</v>
      </c>
      <c r="P69" s="5" t="s">
        <v>23</v>
      </c>
      <c r="Q69" s="5" t="s">
        <v>41</v>
      </c>
      <c r="R69" s="5" t="s">
        <v>28</v>
      </c>
      <c r="S69" s="6"/>
      <c r="T69" s="10"/>
      <c r="U69" s="6"/>
      <c r="V69" s="6"/>
    </row>
    <row r="70" spans="1:22" x14ac:dyDescent="0.25">
      <c r="A70" s="4">
        <v>69</v>
      </c>
      <c r="B70" s="5"/>
      <c r="C70" s="5"/>
      <c r="D70" s="5"/>
      <c r="E70" s="6"/>
      <c r="F70" s="5"/>
      <c r="G70" s="6"/>
      <c r="H70" s="5" t="s">
        <v>90</v>
      </c>
      <c r="I70" s="5"/>
      <c r="J70" s="5"/>
      <c r="K70" s="5"/>
      <c r="L70" s="5"/>
      <c r="M70" s="5"/>
      <c r="N70" s="8" t="str">
        <f t="shared" si="2"/>
        <v/>
      </c>
      <c r="O70" s="9">
        <v>0</v>
      </c>
      <c r="P70" s="5" t="s">
        <v>23</v>
      </c>
      <c r="Q70" s="5" t="s">
        <v>41</v>
      </c>
      <c r="R70" s="5" t="s">
        <v>28</v>
      </c>
      <c r="S70" s="6"/>
      <c r="T70" s="10"/>
      <c r="U70" s="6"/>
      <c r="V70" s="6"/>
    </row>
    <row r="71" spans="1:22" x14ac:dyDescent="0.25">
      <c r="A71" s="4">
        <v>70</v>
      </c>
      <c r="B71" s="5"/>
      <c r="C71" s="5"/>
      <c r="D71" s="5"/>
      <c r="E71" s="6"/>
      <c r="F71" s="5"/>
      <c r="G71" s="6"/>
      <c r="H71" s="5" t="s">
        <v>90</v>
      </c>
      <c r="I71" s="5"/>
      <c r="J71" s="5"/>
      <c r="K71" s="5"/>
      <c r="L71" s="5"/>
      <c r="M71" s="5"/>
      <c r="N71" s="8" t="str">
        <f t="shared" si="2"/>
        <v/>
      </c>
      <c r="O71" s="9">
        <v>0</v>
      </c>
      <c r="P71" s="5" t="s">
        <v>23</v>
      </c>
      <c r="Q71" s="5" t="s">
        <v>41</v>
      </c>
      <c r="R71" s="5" t="s">
        <v>28</v>
      </c>
      <c r="S71" s="6"/>
      <c r="T71" s="10"/>
      <c r="U71" s="6"/>
      <c r="V71" s="6"/>
    </row>
    <row r="72" spans="1:22" x14ac:dyDescent="0.25">
      <c r="A72" s="4">
        <v>71</v>
      </c>
      <c r="B72" s="5"/>
      <c r="C72" s="5"/>
      <c r="D72" s="5"/>
      <c r="E72" s="6"/>
      <c r="F72" s="5"/>
      <c r="G72" s="6"/>
      <c r="H72" s="5" t="s">
        <v>90</v>
      </c>
      <c r="I72" s="5"/>
      <c r="J72" s="5"/>
      <c r="K72" s="5"/>
      <c r="L72" s="5"/>
      <c r="M72" s="5"/>
      <c r="N72" s="8" t="str">
        <f t="shared" si="2"/>
        <v/>
      </c>
      <c r="O72" s="9">
        <v>0</v>
      </c>
      <c r="P72" s="5" t="s">
        <v>23</v>
      </c>
      <c r="Q72" s="5" t="s">
        <v>41</v>
      </c>
      <c r="R72" s="5" t="s">
        <v>28</v>
      </c>
      <c r="S72" s="6"/>
      <c r="T72" s="10"/>
      <c r="U72" s="6"/>
      <c r="V72" s="6"/>
    </row>
    <row r="73" spans="1:22" x14ac:dyDescent="0.25">
      <c r="A73" s="4">
        <v>72</v>
      </c>
      <c r="B73" s="5"/>
      <c r="C73" s="5"/>
      <c r="D73" s="5"/>
      <c r="E73" s="6"/>
      <c r="F73" s="5"/>
      <c r="G73" s="6"/>
      <c r="H73" s="5" t="s">
        <v>90</v>
      </c>
      <c r="I73" s="5"/>
      <c r="J73" s="5"/>
      <c r="K73" s="5"/>
      <c r="L73" s="5"/>
      <c r="M73" s="5"/>
      <c r="N73" s="8" t="str">
        <f t="shared" si="2"/>
        <v/>
      </c>
      <c r="O73" s="9">
        <v>0</v>
      </c>
      <c r="P73" s="5" t="s">
        <v>23</v>
      </c>
      <c r="Q73" s="5" t="s">
        <v>41</v>
      </c>
      <c r="R73" s="5" t="s">
        <v>28</v>
      </c>
      <c r="S73" s="6"/>
      <c r="T73" s="10"/>
      <c r="U73" s="6"/>
      <c r="V73" s="6"/>
    </row>
    <row r="74" spans="1:22" x14ac:dyDescent="0.25">
      <c r="A74" s="4">
        <v>73</v>
      </c>
      <c r="B74" s="5"/>
      <c r="C74" s="5"/>
      <c r="D74" s="5"/>
      <c r="E74" s="6"/>
      <c r="F74" s="5"/>
      <c r="G74" s="6"/>
      <c r="H74" s="5" t="s">
        <v>90</v>
      </c>
      <c r="I74" s="5"/>
      <c r="J74" s="5"/>
      <c r="K74" s="5"/>
      <c r="L74" s="5"/>
      <c r="M74" s="5"/>
      <c r="N74" s="8" t="str">
        <f t="shared" si="2"/>
        <v/>
      </c>
      <c r="O74" s="9">
        <v>0</v>
      </c>
      <c r="P74" s="5" t="s">
        <v>23</v>
      </c>
      <c r="Q74" s="5" t="s">
        <v>41</v>
      </c>
      <c r="R74" s="5" t="s">
        <v>28</v>
      </c>
      <c r="S74" s="6"/>
      <c r="T74" s="10"/>
      <c r="U74" s="6"/>
      <c r="V74" s="6"/>
    </row>
    <row r="75" spans="1:22" x14ac:dyDescent="0.25">
      <c r="A75" s="4">
        <v>74</v>
      </c>
      <c r="B75" s="5"/>
      <c r="C75" s="5"/>
      <c r="D75" s="5"/>
      <c r="E75" s="6"/>
      <c r="F75" s="5"/>
      <c r="G75" s="6"/>
      <c r="H75" s="5" t="s">
        <v>90</v>
      </c>
      <c r="I75" s="5"/>
      <c r="J75" s="5"/>
      <c r="K75" s="5"/>
      <c r="L75" s="5"/>
      <c r="M75" s="5"/>
      <c r="N75" s="8" t="str">
        <f t="shared" si="2"/>
        <v/>
      </c>
      <c r="O75" s="9">
        <v>0</v>
      </c>
      <c r="P75" s="5" t="s">
        <v>23</v>
      </c>
      <c r="Q75" s="5" t="s">
        <v>41</v>
      </c>
      <c r="R75" s="5" t="s">
        <v>28</v>
      </c>
      <c r="S75" s="6"/>
      <c r="T75" s="10"/>
      <c r="U75" s="6"/>
      <c r="V75" s="6"/>
    </row>
    <row r="76" spans="1:22" x14ac:dyDescent="0.25">
      <c r="A76" s="4">
        <v>75</v>
      </c>
      <c r="B76" s="5"/>
      <c r="C76" s="5"/>
      <c r="D76" s="5"/>
      <c r="E76" s="6"/>
      <c r="F76" s="5"/>
      <c r="G76" s="6"/>
      <c r="H76" s="5" t="s">
        <v>90</v>
      </c>
      <c r="I76" s="5"/>
      <c r="J76" s="5"/>
      <c r="K76" s="5"/>
      <c r="L76" s="5"/>
      <c r="M76" s="5"/>
      <c r="N76" s="8" t="str">
        <f t="shared" si="2"/>
        <v/>
      </c>
      <c r="O76" s="9">
        <v>0</v>
      </c>
      <c r="P76" s="5" t="s">
        <v>23</v>
      </c>
      <c r="Q76" s="5" t="s">
        <v>41</v>
      </c>
      <c r="R76" s="5" t="s">
        <v>28</v>
      </c>
      <c r="S76" s="6"/>
      <c r="T76" s="10"/>
      <c r="U76" s="6"/>
      <c r="V76" s="6"/>
    </row>
    <row r="77" spans="1:22" x14ac:dyDescent="0.25">
      <c r="A77" s="4">
        <v>76</v>
      </c>
      <c r="B77" s="5"/>
      <c r="C77" s="5"/>
      <c r="D77" s="5"/>
      <c r="E77" s="6"/>
      <c r="F77" s="5"/>
      <c r="G77" s="6"/>
      <c r="H77" s="5" t="s">
        <v>90</v>
      </c>
      <c r="I77" s="5"/>
      <c r="J77" s="5"/>
      <c r="K77" s="5"/>
      <c r="L77" s="5"/>
      <c r="M77" s="5"/>
      <c r="N77" s="8" t="str">
        <f t="shared" si="2"/>
        <v/>
      </c>
      <c r="O77" s="9">
        <v>0</v>
      </c>
      <c r="P77" s="5" t="s">
        <v>23</v>
      </c>
      <c r="Q77" s="5" t="s">
        <v>41</v>
      </c>
      <c r="R77" s="5" t="s">
        <v>28</v>
      </c>
      <c r="S77" s="6"/>
      <c r="T77" s="10"/>
      <c r="U77" s="6"/>
      <c r="V77" s="6"/>
    </row>
    <row r="78" spans="1:22" x14ac:dyDescent="0.25">
      <c r="A78" s="4">
        <v>77</v>
      </c>
      <c r="B78" s="5"/>
      <c r="C78" s="5"/>
      <c r="D78" s="5"/>
      <c r="E78" s="6"/>
      <c r="F78" s="5"/>
      <c r="G78" s="6"/>
      <c r="H78" s="5" t="s">
        <v>90</v>
      </c>
      <c r="I78" s="5"/>
      <c r="J78" s="5"/>
      <c r="K78" s="5"/>
      <c r="L78" s="5"/>
      <c r="M78" s="5"/>
      <c r="N78" s="8" t="str">
        <f t="shared" si="2"/>
        <v/>
      </c>
      <c r="O78" s="9">
        <v>0</v>
      </c>
      <c r="P78" s="5" t="s">
        <v>23</v>
      </c>
      <c r="Q78" s="5" t="s">
        <v>41</v>
      </c>
      <c r="R78" s="5" t="s">
        <v>28</v>
      </c>
      <c r="S78" s="6"/>
      <c r="T78" s="10"/>
      <c r="U78" s="6"/>
      <c r="V78" s="6"/>
    </row>
    <row r="79" spans="1:22" x14ac:dyDescent="0.25">
      <c r="A79" s="4">
        <v>78</v>
      </c>
      <c r="B79" s="5"/>
      <c r="C79" s="5"/>
      <c r="D79" s="5"/>
      <c r="E79" s="6"/>
      <c r="F79" s="5"/>
      <c r="G79" s="6"/>
      <c r="H79" s="5" t="s">
        <v>90</v>
      </c>
      <c r="I79" s="5"/>
      <c r="J79" s="5"/>
      <c r="K79" s="5"/>
      <c r="L79" s="5"/>
      <c r="M79" s="5"/>
      <c r="N79" s="8" t="str">
        <f t="shared" si="2"/>
        <v/>
      </c>
      <c r="O79" s="9">
        <v>0</v>
      </c>
      <c r="P79" s="5" t="s">
        <v>23</v>
      </c>
      <c r="Q79" s="5" t="s">
        <v>41</v>
      </c>
      <c r="R79" s="5" t="s">
        <v>28</v>
      </c>
      <c r="S79" s="6"/>
      <c r="T79" s="10"/>
      <c r="U79" s="6"/>
      <c r="V79" s="6"/>
    </row>
    <row r="80" spans="1:22" x14ac:dyDescent="0.25">
      <c r="A80" s="4">
        <v>79</v>
      </c>
      <c r="B80" s="5"/>
      <c r="C80" s="5"/>
      <c r="D80" s="5"/>
      <c r="E80" s="6"/>
      <c r="F80" s="5"/>
      <c r="G80" s="6"/>
      <c r="H80" s="5" t="s">
        <v>90</v>
      </c>
      <c r="I80" s="5"/>
      <c r="J80" s="5"/>
      <c r="K80" s="5"/>
      <c r="L80" s="5"/>
      <c r="M80" s="5"/>
      <c r="N80" s="8" t="str">
        <f t="shared" si="2"/>
        <v/>
      </c>
      <c r="O80" s="9">
        <v>0</v>
      </c>
      <c r="P80" s="5" t="s">
        <v>23</v>
      </c>
      <c r="Q80" s="5" t="s">
        <v>41</v>
      </c>
      <c r="R80" s="5" t="s">
        <v>28</v>
      </c>
      <c r="S80" s="6"/>
      <c r="T80" s="10"/>
      <c r="U80" s="6"/>
      <c r="V80" s="6"/>
    </row>
    <row r="81" spans="1:22" x14ac:dyDescent="0.25">
      <c r="A81" s="4">
        <v>80</v>
      </c>
      <c r="B81" s="5"/>
      <c r="C81" s="5"/>
      <c r="D81" s="5"/>
      <c r="E81" s="6"/>
      <c r="F81" s="5"/>
      <c r="G81" s="6"/>
      <c r="H81" s="5" t="s">
        <v>90</v>
      </c>
      <c r="I81" s="5"/>
      <c r="J81" s="5"/>
      <c r="K81" s="5"/>
      <c r="L81" s="5"/>
      <c r="M81" s="5"/>
      <c r="N81" s="8" t="str">
        <f t="shared" si="2"/>
        <v/>
      </c>
      <c r="O81" s="9">
        <v>0</v>
      </c>
      <c r="P81" s="5" t="s">
        <v>23</v>
      </c>
      <c r="Q81" s="5" t="s">
        <v>41</v>
      </c>
      <c r="R81" s="5" t="s">
        <v>28</v>
      </c>
      <c r="S81" s="6"/>
      <c r="T81" s="10"/>
      <c r="U81" s="6"/>
      <c r="V81" s="6"/>
    </row>
    <row r="82" spans="1:22" x14ac:dyDescent="0.25">
      <c r="A82" s="4">
        <v>81</v>
      </c>
      <c r="B82" s="5"/>
      <c r="C82" s="5"/>
      <c r="D82" s="5"/>
      <c r="E82" s="6"/>
      <c r="F82" s="5"/>
      <c r="G82" s="6"/>
      <c r="H82" s="5" t="s">
        <v>90</v>
      </c>
      <c r="I82" s="5"/>
      <c r="J82" s="5"/>
      <c r="K82" s="5"/>
      <c r="L82" s="5"/>
      <c r="M82" s="5"/>
      <c r="N82" s="8" t="str">
        <f t="shared" si="2"/>
        <v/>
      </c>
      <c r="O82" s="9">
        <v>0</v>
      </c>
      <c r="P82" s="5" t="s">
        <v>23</v>
      </c>
      <c r="Q82" s="5" t="s">
        <v>41</v>
      </c>
      <c r="R82" s="5" t="s">
        <v>28</v>
      </c>
      <c r="S82" s="6"/>
      <c r="T82" s="10"/>
      <c r="U82" s="6"/>
      <c r="V82" s="6"/>
    </row>
    <row r="83" spans="1:22" x14ac:dyDescent="0.25">
      <c r="A83" s="4">
        <v>82</v>
      </c>
      <c r="B83" s="5"/>
      <c r="C83" s="5"/>
      <c r="D83" s="5"/>
      <c r="E83" s="6"/>
      <c r="F83" s="5"/>
      <c r="G83" s="6"/>
      <c r="H83" s="5" t="s">
        <v>90</v>
      </c>
      <c r="I83" s="5"/>
      <c r="J83" s="5"/>
      <c r="K83" s="5"/>
      <c r="L83" s="5"/>
      <c r="M83" s="5"/>
      <c r="N83" s="8" t="str">
        <f t="shared" si="2"/>
        <v/>
      </c>
      <c r="O83" s="9">
        <v>0</v>
      </c>
      <c r="P83" s="5" t="s">
        <v>23</v>
      </c>
      <c r="Q83" s="5" t="s">
        <v>41</v>
      </c>
      <c r="R83" s="5" t="s">
        <v>28</v>
      </c>
      <c r="S83" s="6"/>
      <c r="T83" s="10"/>
      <c r="U83" s="6"/>
      <c r="V83" s="6"/>
    </row>
    <row r="84" spans="1:22" x14ac:dyDescent="0.25">
      <c r="A84" s="4">
        <v>83</v>
      </c>
      <c r="B84" s="5"/>
      <c r="C84" s="5"/>
      <c r="D84" s="5"/>
      <c r="E84" s="6"/>
      <c r="F84" s="5"/>
      <c r="G84" s="6"/>
      <c r="H84" s="5" t="s">
        <v>90</v>
      </c>
      <c r="I84" s="5"/>
      <c r="J84" s="5"/>
      <c r="K84" s="5"/>
      <c r="L84" s="5"/>
      <c r="M84" s="5"/>
      <c r="N84" s="8" t="str">
        <f t="shared" si="2"/>
        <v/>
      </c>
      <c r="O84" s="9">
        <v>0</v>
      </c>
      <c r="P84" s="5" t="s">
        <v>23</v>
      </c>
      <c r="Q84" s="5" t="s">
        <v>41</v>
      </c>
      <c r="R84" s="5" t="s">
        <v>28</v>
      </c>
      <c r="S84" s="6"/>
      <c r="T84" s="10"/>
      <c r="U84" s="6"/>
      <c r="V84" s="6"/>
    </row>
    <row r="85" spans="1:22" x14ac:dyDescent="0.25">
      <c r="A85" s="4">
        <v>84</v>
      </c>
      <c r="B85" s="5"/>
      <c r="C85" s="5"/>
      <c r="D85" s="5"/>
      <c r="E85" s="6"/>
      <c r="F85" s="5"/>
      <c r="G85" s="6"/>
      <c r="H85" s="5" t="s">
        <v>90</v>
      </c>
      <c r="I85" s="5"/>
      <c r="J85" s="5"/>
      <c r="K85" s="5"/>
      <c r="L85" s="5"/>
      <c r="M85" s="5"/>
      <c r="N85" s="8" t="str">
        <f t="shared" si="2"/>
        <v/>
      </c>
      <c r="O85" s="9">
        <v>0</v>
      </c>
      <c r="P85" s="5" t="s">
        <v>23</v>
      </c>
      <c r="Q85" s="5" t="s">
        <v>41</v>
      </c>
      <c r="R85" s="5" t="s">
        <v>28</v>
      </c>
      <c r="S85" s="6"/>
      <c r="T85" s="10"/>
      <c r="U85" s="6"/>
      <c r="V85" s="6"/>
    </row>
    <row r="86" spans="1:22" x14ac:dyDescent="0.25">
      <c r="A86" s="4">
        <v>85</v>
      </c>
      <c r="B86" s="5"/>
      <c r="C86" s="5"/>
      <c r="D86" s="5"/>
      <c r="E86" s="6"/>
      <c r="F86" s="5"/>
      <c r="G86" s="6"/>
      <c r="H86" s="5" t="s">
        <v>90</v>
      </c>
      <c r="I86" s="5"/>
      <c r="J86" s="5"/>
      <c r="K86" s="5"/>
      <c r="L86" s="5"/>
      <c r="M86" s="5"/>
      <c r="N86" s="8" t="str">
        <f t="shared" si="2"/>
        <v/>
      </c>
      <c r="O86" s="9">
        <v>0</v>
      </c>
      <c r="P86" s="5" t="s">
        <v>23</v>
      </c>
      <c r="Q86" s="5" t="s">
        <v>41</v>
      </c>
      <c r="R86" s="5" t="s">
        <v>28</v>
      </c>
      <c r="S86" s="6"/>
      <c r="T86" s="10"/>
      <c r="U86" s="6"/>
      <c r="V86" s="6"/>
    </row>
    <row r="87" spans="1:22" x14ac:dyDescent="0.25">
      <c r="A87" s="4">
        <v>86</v>
      </c>
      <c r="B87" s="5"/>
      <c r="C87" s="5"/>
      <c r="D87" s="5"/>
      <c r="E87" s="6"/>
      <c r="F87" s="5"/>
      <c r="G87" s="6"/>
      <c r="H87" s="5" t="s">
        <v>90</v>
      </c>
      <c r="I87" s="5"/>
      <c r="J87" s="5"/>
      <c r="K87" s="5"/>
      <c r="L87" s="5"/>
      <c r="M87" s="5"/>
      <c r="N87" s="8" t="str">
        <f t="shared" si="2"/>
        <v/>
      </c>
      <c r="O87" s="9">
        <v>0</v>
      </c>
      <c r="P87" s="5" t="s">
        <v>23</v>
      </c>
      <c r="Q87" s="5" t="s">
        <v>41</v>
      </c>
      <c r="R87" s="5" t="s">
        <v>28</v>
      </c>
      <c r="S87" s="6"/>
      <c r="T87" s="10"/>
      <c r="U87" s="6"/>
      <c r="V87" s="6"/>
    </row>
    <row r="88" spans="1:22" x14ac:dyDescent="0.25">
      <c r="A88" s="4">
        <v>87</v>
      </c>
      <c r="B88" s="5"/>
      <c r="C88" s="5"/>
      <c r="D88" s="5"/>
      <c r="E88" s="6"/>
      <c r="F88" s="5"/>
      <c r="G88" s="6"/>
      <c r="H88" s="5" t="s">
        <v>90</v>
      </c>
      <c r="I88" s="5"/>
      <c r="J88" s="5"/>
      <c r="K88" s="5"/>
      <c r="L88" s="5"/>
      <c r="M88" s="5"/>
      <c r="N88" s="8" t="str">
        <f t="shared" si="2"/>
        <v/>
      </c>
      <c r="O88" s="9">
        <v>0</v>
      </c>
      <c r="P88" s="5" t="s">
        <v>23</v>
      </c>
      <c r="Q88" s="5" t="s">
        <v>41</v>
      </c>
      <c r="R88" s="5" t="s">
        <v>28</v>
      </c>
      <c r="S88" s="6"/>
      <c r="T88" s="10"/>
      <c r="U88" s="6"/>
      <c r="V88" s="6"/>
    </row>
    <row r="89" spans="1:22" x14ac:dyDescent="0.25">
      <c r="A89" s="4">
        <v>88</v>
      </c>
      <c r="B89" s="5"/>
      <c r="C89" s="5"/>
      <c r="D89" s="5"/>
      <c r="E89" s="6"/>
      <c r="F89" s="5"/>
      <c r="G89" s="6"/>
      <c r="H89" s="5" t="s">
        <v>90</v>
      </c>
      <c r="I89" s="5"/>
      <c r="J89" s="5"/>
      <c r="K89" s="5"/>
      <c r="L89" s="5"/>
      <c r="M89" s="5"/>
      <c r="N89" s="8" t="str">
        <f t="shared" si="2"/>
        <v/>
      </c>
      <c r="O89" s="9">
        <v>0</v>
      </c>
      <c r="P89" s="5" t="s">
        <v>23</v>
      </c>
      <c r="Q89" s="5" t="s">
        <v>41</v>
      </c>
      <c r="R89" s="5" t="s">
        <v>28</v>
      </c>
      <c r="S89" s="6"/>
      <c r="T89" s="10"/>
      <c r="U89" s="6"/>
      <c r="V89" s="6"/>
    </row>
    <row r="90" spans="1:22" x14ac:dyDescent="0.25">
      <c r="A90" s="4">
        <v>89</v>
      </c>
      <c r="B90" s="5"/>
      <c r="C90" s="5"/>
      <c r="D90" s="5"/>
      <c r="E90" s="6"/>
      <c r="F90" s="5"/>
      <c r="G90" s="6"/>
      <c r="H90" s="5" t="s">
        <v>90</v>
      </c>
      <c r="I90" s="5"/>
      <c r="J90" s="5"/>
      <c r="K90" s="5"/>
      <c r="L90" s="5"/>
      <c r="M90" s="5"/>
      <c r="N90" s="8" t="str">
        <f t="shared" si="2"/>
        <v/>
      </c>
      <c r="O90" s="9">
        <v>0</v>
      </c>
      <c r="P90" s="5" t="s">
        <v>23</v>
      </c>
      <c r="Q90" s="5" t="s">
        <v>41</v>
      </c>
      <c r="R90" s="5" t="s">
        <v>28</v>
      </c>
      <c r="S90" s="6"/>
      <c r="T90" s="10"/>
      <c r="U90" s="6"/>
      <c r="V90" s="6"/>
    </row>
    <row r="91" spans="1:22" x14ac:dyDescent="0.25">
      <c r="A91" s="4">
        <v>90</v>
      </c>
      <c r="B91" s="5"/>
      <c r="C91" s="5"/>
      <c r="D91" s="5"/>
      <c r="E91" s="6"/>
      <c r="F91" s="5"/>
      <c r="G91" s="6"/>
      <c r="H91" s="5" t="s">
        <v>90</v>
      </c>
      <c r="I91" s="5"/>
      <c r="J91" s="5"/>
      <c r="K91" s="5"/>
      <c r="L91" s="5"/>
      <c r="M91" s="5"/>
      <c r="N91" s="8" t="str">
        <f t="shared" si="2"/>
        <v/>
      </c>
      <c r="O91" s="9">
        <v>0</v>
      </c>
      <c r="P91" s="5" t="s">
        <v>23</v>
      </c>
      <c r="Q91" s="5" t="s">
        <v>41</v>
      </c>
      <c r="R91" s="5" t="s">
        <v>28</v>
      </c>
      <c r="S91" s="6"/>
      <c r="T91" s="10"/>
      <c r="U91" s="6"/>
      <c r="V91" s="6"/>
    </row>
    <row r="92" spans="1:22" x14ac:dyDescent="0.25">
      <c r="A92" s="4">
        <v>91</v>
      </c>
      <c r="B92" s="5"/>
      <c r="C92" s="5"/>
      <c r="D92" s="5"/>
      <c r="E92" s="6"/>
      <c r="F92" s="5"/>
      <c r="G92" s="6"/>
      <c r="H92" s="5" t="s">
        <v>90</v>
      </c>
      <c r="I92" s="5"/>
      <c r="J92" s="5"/>
      <c r="K92" s="5"/>
      <c r="L92" s="5"/>
      <c r="M92" s="5"/>
      <c r="N92" s="8" t="str">
        <f t="shared" si="2"/>
        <v/>
      </c>
      <c r="O92" s="9">
        <v>0</v>
      </c>
      <c r="P92" s="5" t="s">
        <v>23</v>
      </c>
      <c r="Q92" s="5" t="s">
        <v>41</v>
      </c>
      <c r="R92" s="5" t="s">
        <v>28</v>
      </c>
      <c r="S92" s="6"/>
      <c r="T92" s="10"/>
      <c r="U92" s="6"/>
      <c r="V92" s="6"/>
    </row>
    <row r="93" spans="1:22" x14ac:dyDescent="0.25">
      <c r="A93" s="4">
        <v>92</v>
      </c>
      <c r="B93" s="5"/>
      <c r="C93" s="5"/>
      <c r="D93" s="5"/>
      <c r="E93" s="6"/>
      <c r="F93" s="5"/>
      <c r="G93" s="6"/>
      <c r="H93" s="5" t="s">
        <v>90</v>
      </c>
      <c r="I93" s="5"/>
      <c r="J93" s="5"/>
      <c r="K93" s="5"/>
      <c r="L93" s="5"/>
      <c r="M93" s="5"/>
      <c r="N93" s="8" t="str">
        <f t="shared" si="2"/>
        <v/>
      </c>
      <c r="O93" s="9">
        <v>0</v>
      </c>
      <c r="P93" s="5" t="s">
        <v>23</v>
      </c>
      <c r="Q93" s="5" t="s">
        <v>41</v>
      </c>
      <c r="R93" s="5" t="s">
        <v>28</v>
      </c>
      <c r="S93" s="6"/>
      <c r="T93" s="10"/>
      <c r="U93" s="6"/>
      <c r="V93" s="6"/>
    </row>
    <row r="94" spans="1:22" x14ac:dyDescent="0.25">
      <c r="A94" s="4">
        <v>93</v>
      </c>
      <c r="B94" s="5"/>
      <c r="C94" s="5"/>
      <c r="D94" s="5"/>
      <c r="E94" s="6"/>
      <c r="F94" s="5"/>
      <c r="G94" s="6"/>
      <c r="H94" s="5" t="s">
        <v>90</v>
      </c>
      <c r="I94" s="5"/>
      <c r="J94" s="5"/>
      <c r="K94" s="5"/>
      <c r="L94" s="5"/>
      <c r="M94" s="5"/>
      <c r="N94" s="8" t="str">
        <f t="shared" si="2"/>
        <v/>
      </c>
      <c r="O94" s="9">
        <v>0</v>
      </c>
      <c r="P94" s="5" t="s">
        <v>23</v>
      </c>
      <c r="Q94" s="5" t="s">
        <v>41</v>
      </c>
      <c r="R94" s="5" t="s">
        <v>28</v>
      </c>
      <c r="S94" s="6"/>
      <c r="T94" s="10"/>
      <c r="U94" s="6"/>
      <c r="V94" s="6"/>
    </row>
    <row r="95" spans="1:22" x14ac:dyDescent="0.25">
      <c r="A95" s="4">
        <v>94</v>
      </c>
      <c r="B95" s="5"/>
      <c r="C95" s="5"/>
      <c r="D95" s="5"/>
      <c r="E95" s="6"/>
      <c r="F95" s="5"/>
      <c r="G95" s="6"/>
      <c r="H95" s="5" t="s">
        <v>90</v>
      </c>
      <c r="I95" s="5"/>
      <c r="J95" s="5"/>
      <c r="K95" s="5"/>
      <c r="L95" s="5"/>
      <c r="M95" s="5"/>
      <c r="N95" s="8" t="str">
        <f t="shared" si="2"/>
        <v/>
      </c>
      <c r="O95" s="9">
        <v>0</v>
      </c>
      <c r="P95" s="5" t="s">
        <v>23</v>
      </c>
      <c r="Q95" s="5" t="s">
        <v>41</v>
      </c>
      <c r="R95" s="5" t="s">
        <v>28</v>
      </c>
      <c r="S95" s="6"/>
      <c r="T95" s="10"/>
      <c r="U95" s="6"/>
      <c r="V95" s="6"/>
    </row>
    <row r="96" spans="1:22" x14ac:dyDescent="0.25">
      <c r="A96" s="4">
        <v>95</v>
      </c>
      <c r="B96" s="5"/>
      <c r="C96" s="5"/>
      <c r="D96" s="5"/>
      <c r="E96" s="6"/>
      <c r="F96" s="5"/>
      <c r="G96" s="6"/>
      <c r="H96" s="5" t="s">
        <v>90</v>
      </c>
      <c r="I96" s="5"/>
      <c r="J96" s="5"/>
      <c r="K96" s="5"/>
      <c r="L96" s="5"/>
      <c r="M96" s="5"/>
      <c r="N96" s="8" t="str">
        <f t="shared" si="2"/>
        <v/>
      </c>
      <c r="O96" s="9">
        <v>0</v>
      </c>
      <c r="P96" s="5" t="s">
        <v>23</v>
      </c>
      <c r="Q96" s="5" t="s">
        <v>41</v>
      </c>
      <c r="R96" s="5" t="s">
        <v>28</v>
      </c>
      <c r="S96" s="6"/>
      <c r="T96" s="10"/>
      <c r="U96" s="6"/>
      <c r="V96" s="6"/>
    </row>
    <row r="97" spans="1:22" x14ac:dyDescent="0.25">
      <c r="A97" s="4">
        <v>96</v>
      </c>
      <c r="B97" s="5"/>
      <c r="C97" s="5"/>
      <c r="D97" s="5"/>
      <c r="E97" s="6"/>
      <c r="F97" s="5"/>
      <c r="G97" s="6"/>
      <c r="H97" s="5" t="s">
        <v>90</v>
      </c>
      <c r="I97" s="5"/>
      <c r="J97" s="5"/>
      <c r="K97" s="5"/>
      <c r="L97" s="5"/>
      <c r="M97" s="5"/>
      <c r="N97" s="8" t="str">
        <f t="shared" si="2"/>
        <v/>
      </c>
      <c r="O97" s="9">
        <v>0</v>
      </c>
      <c r="P97" s="5" t="s">
        <v>23</v>
      </c>
      <c r="Q97" s="5" t="s">
        <v>41</v>
      </c>
      <c r="R97" s="5" t="s">
        <v>28</v>
      </c>
      <c r="S97" s="6"/>
      <c r="T97" s="10"/>
      <c r="U97" s="6"/>
      <c r="V97" s="6"/>
    </row>
    <row r="98" spans="1:22" x14ac:dyDescent="0.25">
      <c r="A98" s="4">
        <v>97</v>
      </c>
      <c r="B98" s="5"/>
      <c r="C98" s="5"/>
      <c r="D98" s="5"/>
      <c r="E98" s="6"/>
      <c r="F98" s="5"/>
      <c r="G98" s="6"/>
      <c r="H98" s="5" t="s">
        <v>90</v>
      </c>
      <c r="I98" s="5"/>
      <c r="J98" s="5"/>
      <c r="K98" s="5"/>
      <c r="L98" s="5"/>
      <c r="M98" s="5"/>
      <c r="N98" s="8" t="str">
        <f t="shared" ref="N98:N129" si="3">IF(OR(L98="",M98=""),"",M98-L98+1)</f>
        <v/>
      </c>
      <c r="O98" s="9">
        <v>0</v>
      </c>
      <c r="P98" s="5" t="s">
        <v>23</v>
      </c>
      <c r="Q98" s="5" t="s">
        <v>41</v>
      </c>
      <c r="R98" s="5" t="s">
        <v>28</v>
      </c>
      <c r="S98" s="6"/>
      <c r="T98" s="10"/>
      <c r="U98" s="6"/>
      <c r="V98" s="6"/>
    </row>
    <row r="99" spans="1:22" x14ac:dyDescent="0.25">
      <c r="A99" s="4">
        <v>98</v>
      </c>
      <c r="B99" s="5"/>
      <c r="C99" s="5"/>
      <c r="D99" s="5"/>
      <c r="E99" s="6"/>
      <c r="F99" s="5"/>
      <c r="G99" s="6"/>
      <c r="H99" s="5" t="s">
        <v>90</v>
      </c>
      <c r="I99" s="5"/>
      <c r="J99" s="5"/>
      <c r="K99" s="5"/>
      <c r="L99" s="5"/>
      <c r="M99" s="5"/>
      <c r="N99" s="8" t="str">
        <f t="shared" si="3"/>
        <v/>
      </c>
      <c r="O99" s="9">
        <v>0</v>
      </c>
      <c r="P99" s="5" t="s">
        <v>23</v>
      </c>
      <c r="Q99" s="5" t="s">
        <v>41</v>
      </c>
      <c r="R99" s="5" t="s">
        <v>28</v>
      </c>
      <c r="S99" s="6"/>
      <c r="T99" s="10"/>
      <c r="U99" s="6"/>
      <c r="V99" s="6"/>
    </row>
    <row r="100" spans="1:22" x14ac:dyDescent="0.25">
      <c r="A100" s="4">
        <v>99</v>
      </c>
      <c r="B100" s="5"/>
      <c r="C100" s="5"/>
      <c r="D100" s="5"/>
      <c r="E100" s="6"/>
      <c r="F100" s="5"/>
      <c r="G100" s="6"/>
      <c r="H100" s="5" t="s">
        <v>90</v>
      </c>
      <c r="I100" s="5"/>
      <c r="J100" s="5"/>
      <c r="K100" s="5"/>
      <c r="L100" s="5"/>
      <c r="M100" s="5"/>
      <c r="N100" s="8" t="str">
        <f t="shared" si="3"/>
        <v/>
      </c>
      <c r="O100" s="9">
        <v>0</v>
      </c>
      <c r="P100" s="5" t="s">
        <v>23</v>
      </c>
      <c r="Q100" s="5" t="s">
        <v>41</v>
      </c>
      <c r="R100" s="5" t="s">
        <v>28</v>
      </c>
      <c r="S100" s="6"/>
      <c r="T100" s="10"/>
      <c r="U100" s="6"/>
      <c r="V100" s="6"/>
    </row>
    <row r="101" spans="1:22" x14ac:dyDescent="0.25">
      <c r="A101" s="4">
        <v>100</v>
      </c>
      <c r="B101" s="5"/>
      <c r="C101" s="5"/>
      <c r="D101" s="5"/>
      <c r="E101" s="6"/>
      <c r="F101" s="5"/>
      <c r="G101" s="6"/>
      <c r="H101" s="5" t="s">
        <v>90</v>
      </c>
      <c r="I101" s="5"/>
      <c r="J101" s="5"/>
      <c r="K101" s="5"/>
      <c r="L101" s="5"/>
      <c r="M101" s="5"/>
      <c r="N101" s="8" t="str">
        <f t="shared" si="3"/>
        <v/>
      </c>
      <c r="O101" s="9">
        <v>0</v>
      </c>
      <c r="P101" s="5" t="s">
        <v>23</v>
      </c>
      <c r="Q101" s="5" t="s">
        <v>41</v>
      </c>
      <c r="R101" s="5" t="s">
        <v>28</v>
      </c>
      <c r="S101" s="6"/>
      <c r="T101" s="10"/>
      <c r="U101" s="6"/>
      <c r="V101" s="6"/>
    </row>
  </sheetData>
  <autoFilter ref="A1:V101"/>
  <dataValidations count="2">
    <dataValidation type="list" allowBlank="1" sqref="H2:H101">
      <formula1>"Yes,No"</formula1>
    </dataValidation>
    <dataValidation type="decimal" allowBlank="1" sqref="O2:O101">
      <formula1>0</formula1>
      <formula2>1</formula2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>
          <x14:formula1>
            <xm:f>LOOKUPS!$D$2:$D$4</xm:f>
          </x14:formula1>
          <xm:sqref>B2:B101</xm:sqref>
        </x14:dataValidation>
        <x14:dataValidation type="list" allowBlank="1">
          <x14:formula1>
            <xm:f>LOOKUPS!$F$2:$F$11</xm:f>
          </x14:formula1>
          <xm:sqref>C2:C101</xm:sqref>
        </x14:dataValidation>
        <x14:dataValidation type="list" allowBlank="1">
          <x14:formula1>
            <xm:f>LOOKUPS!$L$2:$L$6</xm:f>
          </x14:formula1>
          <xm:sqref>I2:I101</xm:sqref>
        </x14:dataValidation>
        <x14:dataValidation type="list" allowBlank="1">
          <x14:formula1>
            <xm:f>LOOKUPS!$A$2:$A$6</xm:f>
          </x14:formula1>
          <xm:sqref>P2:P101</xm:sqref>
        </x14:dataValidation>
        <x14:dataValidation type="list" allowBlank="1">
          <x14:formula1>
            <xm:f>LOOKUPS!$H$2:$H$5</xm:f>
          </x14:formula1>
          <xm:sqref>Q2:Q101</xm:sqref>
        </x14:dataValidation>
        <x14:dataValidation type="list" allowBlank="1">
          <x14:formula1>
            <xm:f>LOOKUPS!$J$2:$J$5</xm:f>
          </x14:formula1>
          <xm:sqref>R2:R101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73"/>
  <sheetViews>
    <sheetView showGridLines="0" workbookViewId="0">
      <pane xSplit="11" ySplit="3" topLeftCell="L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6" customWidth="1"/>
    <col min="2" max="2" width="12" customWidth="1"/>
    <col min="3" max="4" width="14" customWidth="1"/>
    <col min="5" max="5" width="36" customWidth="1"/>
    <col min="6" max="6" width="14" customWidth="1"/>
    <col min="7" max="8" width="12" customWidth="1"/>
    <col min="9" max="9" width="6" customWidth="1"/>
    <col min="10" max="10" width="12" customWidth="1"/>
    <col min="11" max="11" width="10" customWidth="1"/>
    <col min="12" max="63" width="3.140625" customWidth="1"/>
    <col min="65" max="70" width="10" hidden="1" customWidth="1"/>
  </cols>
  <sheetData>
    <row r="1" spans="1:70" ht="32.1" customHeight="1" x14ac:dyDescent="0.25">
      <c r="A1" s="34" t="s">
        <v>105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70" ht="18" customHeight="1" x14ac:dyDescent="0.25">
      <c r="A2" s="11" t="s">
        <v>106</v>
      </c>
      <c r="B2" s="11" t="s">
        <v>107</v>
      </c>
      <c r="C2" s="12">
        <f>LaunchDate</f>
        <v>46083</v>
      </c>
      <c r="E2" s="11" t="s">
        <v>108</v>
      </c>
      <c r="F2" s="13">
        <f ca="1">TODAY()</f>
        <v>46027</v>
      </c>
      <c r="L2" s="14">
        <f>TimelineStart+0</f>
        <v>46027</v>
      </c>
      <c r="M2" s="14">
        <f>TimelineStart+7</f>
        <v>46034</v>
      </c>
      <c r="N2" s="14">
        <f>TimelineStart+14</f>
        <v>46041</v>
      </c>
      <c r="O2" s="14">
        <f>TimelineStart+21</f>
        <v>46048</v>
      </c>
      <c r="P2" s="14">
        <f>TimelineStart+28</f>
        <v>46055</v>
      </c>
      <c r="Q2" s="14">
        <f>TimelineStart+35</f>
        <v>46062</v>
      </c>
      <c r="R2" s="14">
        <f>TimelineStart+42</f>
        <v>46069</v>
      </c>
      <c r="S2" s="14">
        <f>TimelineStart+49</f>
        <v>46076</v>
      </c>
      <c r="T2" s="14">
        <f>TimelineStart+56</f>
        <v>46083</v>
      </c>
      <c r="U2" s="14">
        <f>TimelineStart+63</f>
        <v>46090</v>
      </c>
      <c r="V2" s="14">
        <f>TimelineStart+70</f>
        <v>46097</v>
      </c>
      <c r="W2" s="14">
        <f>TimelineStart+77</f>
        <v>46104</v>
      </c>
      <c r="X2" s="14">
        <f>TimelineStart+84</f>
        <v>46111</v>
      </c>
      <c r="Y2" s="14">
        <f>TimelineStart+91</f>
        <v>46118</v>
      </c>
      <c r="Z2" s="14">
        <f>TimelineStart+98</f>
        <v>46125</v>
      </c>
      <c r="AA2" s="14">
        <f>TimelineStart+105</f>
        <v>46132</v>
      </c>
      <c r="AB2" s="14">
        <f>TimelineStart+112</f>
        <v>46139</v>
      </c>
      <c r="AC2" s="14">
        <f>TimelineStart+119</f>
        <v>46146</v>
      </c>
      <c r="AD2" s="14">
        <f>TimelineStart+126</f>
        <v>46153</v>
      </c>
      <c r="AE2" s="14">
        <f>TimelineStart+133</f>
        <v>46160</v>
      </c>
      <c r="AF2" s="14">
        <f>TimelineStart+140</f>
        <v>46167</v>
      </c>
      <c r="AG2" s="14">
        <f>TimelineStart+147</f>
        <v>46174</v>
      </c>
      <c r="AH2" s="14">
        <f>TimelineStart+154</f>
        <v>46181</v>
      </c>
      <c r="AI2" s="14">
        <f>TimelineStart+161</f>
        <v>46188</v>
      </c>
      <c r="AJ2" s="14">
        <f>TimelineStart+168</f>
        <v>46195</v>
      </c>
      <c r="AK2" s="14">
        <f>TimelineStart+175</f>
        <v>46202</v>
      </c>
      <c r="AL2" s="14">
        <f>TimelineStart+182</f>
        <v>46209</v>
      </c>
      <c r="AM2" s="14">
        <f>TimelineStart+189</f>
        <v>46216</v>
      </c>
      <c r="AN2" s="14">
        <f>TimelineStart+196</f>
        <v>46223</v>
      </c>
      <c r="AO2" s="14">
        <f>TimelineStart+203</f>
        <v>46230</v>
      </c>
      <c r="AP2" s="14">
        <f>TimelineStart+210</f>
        <v>46237</v>
      </c>
      <c r="AQ2" s="14">
        <f>TimelineStart+217</f>
        <v>46244</v>
      </c>
      <c r="AR2" s="14">
        <f>TimelineStart+224</f>
        <v>46251</v>
      </c>
      <c r="AS2" s="14">
        <f>TimelineStart+231</f>
        <v>46258</v>
      </c>
      <c r="AT2" s="14">
        <f>TimelineStart+238</f>
        <v>46265</v>
      </c>
      <c r="AU2" s="14">
        <f>TimelineStart+245</f>
        <v>46272</v>
      </c>
      <c r="AV2" s="14">
        <f>TimelineStart+252</f>
        <v>46279</v>
      </c>
      <c r="AW2" s="14">
        <f>TimelineStart+259</f>
        <v>46286</v>
      </c>
      <c r="AX2" s="14">
        <f>TimelineStart+266</f>
        <v>46293</v>
      </c>
      <c r="AY2" s="14">
        <f>TimelineStart+273</f>
        <v>46300</v>
      </c>
      <c r="AZ2" s="14">
        <f>TimelineStart+280</f>
        <v>46307</v>
      </c>
      <c r="BA2" s="14">
        <f>TimelineStart+287</f>
        <v>46314</v>
      </c>
      <c r="BB2" s="14">
        <f>TimelineStart+294</f>
        <v>46321</v>
      </c>
      <c r="BC2" s="14">
        <f>TimelineStart+301</f>
        <v>46328</v>
      </c>
      <c r="BD2" s="14">
        <f>TimelineStart+308</f>
        <v>46335</v>
      </c>
      <c r="BE2" s="14">
        <f>TimelineStart+315</f>
        <v>46342</v>
      </c>
      <c r="BF2" s="14">
        <f>TimelineStart+322</f>
        <v>46349</v>
      </c>
      <c r="BG2" s="14">
        <f>TimelineStart+329</f>
        <v>46356</v>
      </c>
      <c r="BH2" s="14">
        <f>TimelineStart+336</f>
        <v>46363</v>
      </c>
      <c r="BI2" s="14">
        <f>TimelineStart+343</f>
        <v>46370</v>
      </c>
      <c r="BJ2" s="14">
        <f>TimelineStart+350</f>
        <v>46377</v>
      </c>
      <c r="BK2" s="14">
        <f>TimelineStart+357</f>
        <v>46384</v>
      </c>
    </row>
    <row r="3" spans="1:70" ht="21.95" customHeight="1" x14ac:dyDescent="0.25">
      <c r="A3" s="3" t="s">
        <v>59</v>
      </c>
      <c r="B3" s="3" t="s">
        <v>18</v>
      </c>
      <c r="C3" s="3" t="s">
        <v>19</v>
      </c>
      <c r="D3" s="3" t="s">
        <v>109</v>
      </c>
      <c r="E3" s="3" t="s">
        <v>61</v>
      </c>
      <c r="F3" s="3" t="s">
        <v>7</v>
      </c>
      <c r="G3" s="3" t="s">
        <v>67</v>
      </c>
      <c r="H3" s="3" t="s">
        <v>68</v>
      </c>
      <c r="I3" s="3" t="s">
        <v>110</v>
      </c>
      <c r="J3" s="3" t="s">
        <v>16</v>
      </c>
      <c r="K3" s="3" t="s">
        <v>111</v>
      </c>
      <c r="L3" s="15" t="s">
        <v>112</v>
      </c>
      <c r="M3" s="15" t="s">
        <v>113</v>
      </c>
      <c r="N3" s="15" t="s">
        <v>114</v>
      </c>
      <c r="O3" s="15" t="s">
        <v>115</v>
      </c>
      <c r="P3" s="15" t="s">
        <v>116</v>
      </c>
      <c r="Q3" s="15" t="s">
        <v>117</v>
      </c>
      <c r="R3" s="15" t="s">
        <v>118</v>
      </c>
      <c r="S3" s="15" t="s">
        <v>119</v>
      </c>
      <c r="T3" s="15" t="s">
        <v>120</v>
      </c>
      <c r="U3" s="15" t="s">
        <v>121</v>
      </c>
      <c r="V3" s="15" t="s">
        <v>122</v>
      </c>
      <c r="W3" s="15" t="s">
        <v>123</v>
      </c>
      <c r="X3" s="15" t="s">
        <v>124</v>
      </c>
      <c r="Y3" s="15" t="s">
        <v>125</v>
      </c>
      <c r="Z3" s="15" t="s">
        <v>126</v>
      </c>
      <c r="AA3" s="15" t="s">
        <v>127</v>
      </c>
      <c r="AB3" s="15" t="s">
        <v>128</v>
      </c>
      <c r="AC3" s="15" t="s">
        <v>129</v>
      </c>
      <c r="AD3" s="15" t="s">
        <v>130</v>
      </c>
      <c r="AE3" s="15" t="s">
        <v>131</v>
      </c>
      <c r="AF3" s="15" t="s">
        <v>132</v>
      </c>
      <c r="AG3" s="15" t="s">
        <v>133</v>
      </c>
      <c r="AH3" s="15" t="s">
        <v>134</v>
      </c>
      <c r="AI3" s="15" t="s">
        <v>135</v>
      </c>
      <c r="AJ3" s="15" t="s">
        <v>136</v>
      </c>
      <c r="AK3" s="15" t="s">
        <v>137</v>
      </c>
      <c r="AL3" s="15" t="s">
        <v>138</v>
      </c>
      <c r="AM3" s="15" t="s">
        <v>139</v>
      </c>
      <c r="AN3" s="15" t="s">
        <v>140</v>
      </c>
      <c r="AO3" s="15" t="s">
        <v>141</v>
      </c>
      <c r="AP3" s="15" t="s">
        <v>142</v>
      </c>
      <c r="AQ3" s="15" t="s">
        <v>143</v>
      </c>
      <c r="AR3" s="15" t="s">
        <v>144</v>
      </c>
      <c r="AS3" s="15" t="s">
        <v>145</v>
      </c>
      <c r="AT3" s="15" t="s">
        <v>146</v>
      </c>
      <c r="AU3" s="15" t="s">
        <v>147</v>
      </c>
      <c r="AV3" s="15" t="s">
        <v>148</v>
      </c>
      <c r="AW3" s="15" t="s">
        <v>149</v>
      </c>
      <c r="AX3" s="15" t="s">
        <v>150</v>
      </c>
      <c r="AY3" s="15" t="s">
        <v>151</v>
      </c>
      <c r="AZ3" s="15" t="s">
        <v>152</v>
      </c>
      <c r="BA3" s="15" t="s">
        <v>153</v>
      </c>
      <c r="BB3" s="15" t="s">
        <v>154</v>
      </c>
      <c r="BC3" s="15" t="s">
        <v>155</v>
      </c>
      <c r="BD3" s="15" t="s">
        <v>156</v>
      </c>
      <c r="BE3" s="15" t="s">
        <v>157</v>
      </c>
      <c r="BF3" s="15" t="s">
        <v>158</v>
      </c>
      <c r="BG3" s="15" t="s">
        <v>159</v>
      </c>
      <c r="BH3" s="15" t="s">
        <v>160</v>
      </c>
      <c r="BI3" s="15" t="s">
        <v>161</v>
      </c>
      <c r="BJ3" s="15" t="s">
        <v>162</v>
      </c>
      <c r="BK3" s="15" t="s">
        <v>163</v>
      </c>
      <c r="BM3" s="3" t="s">
        <v>164</v>
      </c>
      <c r="BN3" s="3" t="s">
        <v>165</v>
      </c>
      <c r="BO3" s="3" t="s">
        <v>166</v>
      </c>
      <c r="BP3" s="3" t="s">
        <v>167</v>
      </c>
      <c r="BQ3" s="3" t="s">
        <v>168</v>
      </c>
      <c r="BR3" s="3" t="s">
        <v>169</v>
      </c>
    </row>
    <row r="4" spans="1:70" ht="18" customHeight="1" x14ac:dyDescent="0.25">
      <c r="A4" s="16">
        <f>PLAN!A2</f>
        <v>1</v>
      </c>
      <c r="B4" s="16" t="str">
        <f>PLAN!B2</f>
        <v>Pre-Launch</v>
      </c>
      <c r="C4" s="16" t="str">
        <f>PLAN!C2</f>
        <v>Product</v>
      </c>
      <c r="D4" s="16" t="str">
        <f>PLAN!D2</f>
        <v>Website</v>
      </c>
      <c r="E4" s="17" t="str">
        <f>PLAN!E2</f>
        <v>Finalize positioning &amp; messaging</v>
      </c>
      <c r="F4" s="16" t="str">
        <f>PLAN!F2</f>
        <v>PM</v>
      </c>
      <c r="G4" s="18">
        <f>PLAN!L2</f>
        <v>46035</v>
      </c>
      <c r="H4" s="18">
        <f>PLAN!M2</f>
        <v>46042</v>
      </c>
      <c r="I4" s="19">
        <f>PLAN!O2</f>
        <v>0</v>
      </c>
      <c r="J4" s="16" t="str">
        <f>PLAN!P2</f>
        <v>Not Started</v>
      </c>
      <c r="K4" s="16" t="str">
        <f>PLAN!H2</f>
        <v>Yes</v>
      </c>
      <c r="L4" s="20" t="str">
        <f t="shared" ref="L4:L35" si="0">IF($BR4=1,"◆","")</f>
        <v/>
      </c>
      <c r="M4" s="20" t="str">
        <f t="shared" ref="M4:M35" si="1">IF($BR4=2,"◆","")</f>
        <v>◆</v>
      </c>
      <c r="N4" s="20" t="str">
        <f t="shared" ref="N4:N35" si="2">IF($BR4=3,"◆","")</f>
        <v/>
      </c>
      <c r="O4" s="20" t="str">
        <f t="shared" ref="O4:O35" si="3">IF($BR4=4,"◆","")</f>
        <v/>
      </c>
      <c r="P4" s="20" t="str">
        <f t="shared" ref="P4:P35" si="4">IF($BR4=5,"◆","")</f>
        <v/>
      </c>
      <c r="Q4" s="20" t="str">
        <f t="shared" ref="Q4:Q35" si="5">IF($BR4=6,"◆","")</f>
        <v/>
      </c>
      <c r="R4" s="20" t="str">
        <f t="shared" ref="R4:R35" si="6">IF($BR4=7,"◆","")</f>
        <v/>
      </c>
      <c r="S4" s="20" t="str">
        <f t="shared" ref="S4:S35" si="7">IF($BR4=8,"◆","")</f>
        <v/>
      </c>
      <c r="T4" s="20" t="str">
        <f t="shared" ref="T4:T35" si="8">IF($BR4=9,"◆","")</f>
        <v/>
      </c>
      <c r="U4" s="20" t="str">
        <f t="shared" ref="U4:U35" si="9">IF($BR4=10,"◆","")</f>
        <v/>
      </c>
      <c r="V4" s="20" t="str">
        <f t="shared" ref="V4:V35" si="10">IF($BR4=11,"◆","")</f>
        <v/>
      </c>
      <c r="W4" s="20" t="str">
        <f t="shared" ref="W4:W35" si="11">IF($BR4=12,"◆","")</f>
        <v/>
      </c>
      <c r="X4" s="20" t="str">
        <f t="shared" ref="X4:X35" si="12">IF($BR4=13,"◆","")</f>
        <v/>
      </c>
      <c r="Y4" s="20" t="str">
        <f t="shared" ref="Y4:Y35" si="13">IF($BR4=14,"◆","")</f>
        <v/>
      </c>
      <c r="Z4" s="20" t="str">
        <f t="shared" ref="Z4:Z35" si="14">IF($BR4=15,"◆","")</f>
        <v/>
      </c>
      <c r="AA4" s="20" t="str">
        <f t="shared" ref="AA4:AA35" si="15">IF($BR4=16,"◆","")</f>
        <v/>
      </c>
      <c r="AB4" s="20" t="str">
        <f t="shared" ref="AB4:AB35" si="16">IF($BR4=17,"◆","")</f>
        <v/>
      </c>
      <c r="AC4" s="20" t="str">
        <f t="shared" ref="AC4:AC35" si="17">IF($BR4=18,"◆","")</f>
        <v/>
      </c>
      <c r="AD4" s="20" t="str">
        <f t="shared" ref="AD4:AD35" si="18">IF($BR4=19,"◆","")</f>
        <v/>
      </c>
      <c r="AE4" s="20" t="str">
        <f t="shared" ref="AE4:AE35" si="19">IF($BR4=20,"◆","")</f>
        <v/>
      </c>
      <c r="AF4" s="20" t="str">
        <f t="shared" ref="AF4:AF35" si="20">IF($BR4=21,"◆","")</f>
        <v/>
      </c>
      <c r="AG4" s="20" t="str">
        <f t="shared" ref="AG4:AG35" si="21">IF($BR4=22,"◆","")</f>
        <v/>
      </c>
      <c r="AH4" s="20" t="str">
        <f t="shared" ref="AH4:AH35" si="22">IF($BR4=23,"◆","")</f>
        <v/>
      </c>
      <c r="AI4" s="20" t="str">
        <f t="shared" ref="AI4:AI35" si="23">IF($BR4=24,"◆","")</f>
        <v/>
      </c>
      <c r="AJ4" s="20" t="str">
        <f t="shared" ref="AJ4:AJ35" si="24">IF($BR4=25,"◆","")</f>
        <v/>
      </c>
      <c r="AK4" s="20" t="str">
        <f t="shared" ref="AK4:AK35" si="25">IF($BR4=26,"◆","")</f>
        <v/>
      </c>
      <c r="AL4" s="20" t="str">
        <f t="shared" ref="AL4:AL35" si="26">IF($BR4=27,"◆","")</f>
        <v/>
      </c>
      <c r="AM4" s="20" t="str">
        <f t="shared" ref="AM4:AM35" si="27">IF($BR4=28,"◆","")</f>
        <v/>
      </c>
      <c r="AN4" s="20" t="str">
        <f t="shared" ref="AN4:AN35" si="28">IF($BR4=29,"◆","")</f>
        <v/>
      </c>
      <c r="AO4" s="20" t="str">
        <f t="shared" ref="AO4:AO35" si="29">IF($BR4=30,"◆","")</f>
        <v/>
      </c>
      <c r="AP4" s="20" t="str">
        <f t="shared" ref="AP4:AP35" si="30">IF($BR4=31,"◆","")</f>
        <v/>
      </c>
      <c r="AQ4" s="20" t="str">
        <f t="shared" ref="AQ4:AQ35" si="31">IF($BR4=32,"◆","")</f>
        <v/>
      </c>
      <c r="AR4" s="20" t="str">
        <f t="shared" ref="AR4:AR35" si="32">IF($BR4=33,"◆","")</f>
        <v/>
      </c>
      <c r="AS4" s="20" t="str">
        <f t="shared" ref="AS4:AS35" si="33">IF($BR4=34,"◆","")</f>
        <v/>
      </c>
      <c r="AT4" s="20" t="str">
        <f t="shared" ref="AT4:AT35" si="34">IF($BR4=35,"◆","")</f>
        <v/>
      </c>
      <c r="AU4" s="20" t="str">
        <f t="shared" ref="AU4:AU35" si="35">IF($BR4=36,"◆","")</f>
        <v/>
      </c>
      <c r="AV4" s="20" t="str">
        <f t="shared" ref="AV4:AV35" si="36">IF($BR4=37,"◆","")</f>
        <v/>
      </c>
      <c r="AW4" s="20" t="str">
        <f t="shared" ref="AW4:AW35" si="37">IF($BR4=38,"◆","")</f>
        <v/>
      </c>
      <c r="AX4" s="20" t="str">
        <f t="shared" ref="AX4:AX35" si="38">IF($BR4=39,"◆","")</f>
        <v/>
      </c>
      <c r="AY4" s="20" t="str">
        <f t="shared" ref="AY4:AY35" si="39">IF($BR4=40,"◆","")</f>
        <v/>
      </c>
      <c r="AZ4" s="20" t="str">
        <f t="shared" ref="AZ4:AZ35" si="40">IF($BR4=41,"◆","")</f>
        <v/>
      </c>
      <c r="BA4" s="20" t="str">
        <f t="shared" ref="BA4:BA35" si="41">IF($BR4=42,"◆","")</f>
        <v/>
      </c>
      <c r="BB4" s="20" t="str">
        <f t="shared" ref="BB4:BB35" si="42">IF($BR4=43,"◆","")</f>
        <v/>
      </c>
      <c r="BC4" s="20" t="str">
        <f t="shared" ref="BC4:BC35" si="43">IF($BR4=44,"◆","")</f>
        <v/>
      </c>
      <c r="BD4" s="20" t="str">
        <f t="shared" ref="BD4:BD35" si="44">IF($BR4=45,"◆","")</f>
        <v/>
      </c>
      <c r="BE4" s="20" t="str">
        <f t="shared" ref="BE4:BE35" si="45">IF($BR4=46,"◆","")</f>
        <v/>
      </c>
      <c r="BF4" s="20" t="str">
        <f t="shared" ref="BF4:BF35" si="46">IF($BR4=47,"◆","")</f>
        <v/>
      </c>
      <c r="BG4" s="20" t="str">
        <f t="shared" ref="BG4:BG35" si="47">IF($BR4=48,"◆","")</f>
        <v/>
      </c>
      <c r="BH4" s="20" t="str">
        <f t="shared" ref="BH4:BH35" si="48">IF($BR4=49,"◆","")</f>
        <v/>
      </c>
      <c r="BI4" s="20" t="str">
        <f t="shared" ref="BI4:BI35" si="49">IF($BR4=50,"◆","")</f>
        <v/>
      </c>
      <c r="BJ4" s="20" t="str">
        <f t="shared" ref="BJ4:BJ35" si="50">IF($BR4=51,"◆","")</f>
        <v/>
      </c>
      <c r="BK4" s="20" t="str">
        <f t="shared" ref="BK4:BK35" si="51">IF($BR4=52,"◆","")</f>
        <v/>
      </c>
      <c r="BM4" s="16">
        <f t="shared" ref="BM4:BM35" si="52">IF(G4="","",INT((G4-TimelineStart)/7)+1)</f>
        <v>2</v>
      </c>
      <c r="BN4" s="16">
        <f t="shared" ref="BN4:BN35" si="53">IF(H4="","",INT((H4-TimelineStart)/7)+1)</f>
        <v>3</v>
      </c>
      <c r="BO4" s="16">
        <f>IF(PLAN!J2="","",INT((PLAN!J2-TimelineStart)/7)+1)</f>
        <v>2</v>
      </c>
      <c r="BP4" s="16">
        <f>IF(PLAN!K2="","",INT((PLAN!K2-TimelineStart)/7)+1)</f>
        <v>3</v>
      </c>
      <c r="BQ4" s="16">
        <f t="shared" ref="BQ4:BQ35" si="54">IF(OR(G4="",H4=""),"",INT((( G4 + (H4-G4)*I4) - TimelineStart)/7)+1)</f>
        <v>2</v>
      </c>
      <c r="BR4" s="16">
        <f t="shared" ref="BR4:BR35" si="55">IF(K4&lt;&gt;"Yes","",IF(G4="","",INT((G4-TimelineStart)/7)+1))</f>
        <v>2</v>
      </c>
    </row>
    <row r="5" spans="1:70" ht="18" customHeight="1" x14ac:dyDescent="0.25">
      <c r="A5" s="16">
        <f>PLAN!A3</f>
        <v>2</v>
      </c>
      <c r="B5" s="16" t="str">
        <f>PLAN!B3</f>
        <v>Pre-Launch</v>
      </c>
      <c r="C5" s="16" t="str">
        <f>PLAN!C3</f>
        <v>Engineering</v>
      </c>
      <c r="D5" s="16" t="str">
        <f>PLAN!D3</f>
        <v>App</v>
      </c>
      <c r="E5" s="17" t="str">
        <f>PLAN!E3</f>
        <v>Feature freeze</v>
      </c>
      <c r="F5" s="16" t="str">
        <f>PLAN!F3</f>
        <v>Eng Lead</v>
      </c>
      <c r="G5" s="18">
        <f>PLAN!L3</f>
        <v>46056</v>
      </c>
      <c r="H5" s="18">
        <f>PLAN!M3</f>
        <v>46060</v>
      </c>
      <c r="I5" s="19">
        <f>PLAN!O3</f>
        <v>0.25</v>
      </c>
      <c r="J5" s="16" t="str">
        <f>PLAN!P3</f>
        <v>In Progress</v>
      </c>
      <c r="K5" s="16" t="str">
        <f>PLAN!H3</f>
        <v>Yes</v>
      </c>
      <c r="L5" s="20" t="str">
        <f t="shared" si="0"/>
        <v/>
      </c>
      <c r="M5" s="20" t="str">
        <f t="shared" si="1"/>
        <v/>
      </c>
      <c r="N5" s="20" t="str">
        <f t="shared" si="2"/>
        <v/>
      </c>
      <c r="O5" s="20" t="str">
        <f t="shared" si="3"/>
        <v/>
      </c>
      <c r="P5" s="20" t="str">
        <f t="shared" si="4"/>
        <v>◆</v>
      </c>
      <c r="Q5" s="20" t="str">
        <f t="shared" si="5"/>
        <v/>
      </c>
      <c r="R5" s="20" t="str">
        <f t="shared" si="6"/>
        <v/>
      </c>
      <c r="S5" s="20" t="str">
        <f t="shared" si="7"/>
        <v/>
      </c>
      <c r="T5" s="20" t="str">
        <f t="shared" si="8"/>
        <v/>
      </c>
      <c r="U5" s="20" t="str">
        <f t="shared" si="9"/>
        <v/>
      </c>
      <c r="V5" s="20" t="str">
        <f t="shared" si="10"/>
        <v/>
      </c>
      <c r="W5" s="20" t="str">
        <f t="shared" si="11"/>
        <v/>
      </c>
      <c r="X5" s="20" t="str">
        <f t="shared" si="12"/>
        <v/>
      </c>
      <c r="Y5" s="20" t="str">
        <f t="shared" si="13"/>
        <v/>
      </c>
      <c r="Z5" s="20" t="str">
        <f t="shared" si="14"/>
        <v/>
      </c>
      <c r="AA5" s="20" t="str">
        <f t="shared" si="15"/>
        <v/>
      </c>
      <c r="AB5" s="20" t="str">
        <f t="shared" si="16"/>
        <v/>
      </c>
      <c r="AC5" s="20" t="str">
        <f t="shared" si="17"/>
        <v/>
      </c>
      <c r="AD5" s="20" t="str">
        <f t="shared" si="18"/>
        <v/>
      </c>
      <c r="AE5" s="20" t="str">
        <f t="shared" si="19"/>
        <v/>
      </c>
      <c r="AF5" s="20" t="str">
        <f t="shared" si="20"/>
        <v/>
      </c>
      <c r="AG5" s="20" t="str">
        <f t="shared" si="21"/>
        <v/>
      </c>
      <c r="AH5" s="20" t="str">
        <f t="shared" si="22"/>
        <v/>
      </c>
      <c r="AI5" s="20" t="str">
        <f t="shared" si="23"/>
        <v/>
      </c>
      <c r="AJ5" s="20" t="str">
        <f t="shared" si="24"/>
        <v/>
      </c>
      <c r="AK5" s="20" t="str">
        <f t="shared" si="25"/>
        <v/>
      </c>
      <c r="AL5" s="20" t="str">
        <f t="shared" si="26"/>
        <v/>
      </c>
      <c r="AM5" s="20" t="str">
        <f t="shared" si="27"/>
        <v/>
      </c>
      <c r="AN5" s="20" t="str">
        <f t="shared" si="28"/>
        <v/>
      </c>
      <c r="AO5" s="20" t="str">
        <f t="shared" si="29"/>
        <v/>
      </c>
      <c r="AP5" s="20" t="str">
        <f t="shared" si="30"/>
        <v/>
      </c>
      <c r="AQ5" s="20" t="str">
        <f t="shared" si="31"/>
        <v/>
      </c>
      <c r="AR5" s="20" t="str">
        <f t="shared" si="32"/>
        <v/>
      </c>
      <c r="AS5" s="20" t="str">
        <f t="shared" si="33"/>
        <v/>
      </c>
      <c r="AT5" s="20" t="str">
        <f t="shared" si="34"/>
        <v/>
      </c>
      <c r="AU5" s="20" t="str">
        <f t="shared" si="35"/>
        <v/>
      </c>
      <c r="AV5" s="20" t="str">
        <f t="shared" si="36"/>
        <v/>
      </c>
      <c r="AW5" s="20" t="str">
        <f t="shared" si="37"/>
        <v/>
      </c>
      <c r="AX5" s="20" t="str">
        <f t="shared" si="38"/>
        <v/>
      </c>
      <c r="AY5" s="20" t="str">
        <f t="shared" si="39"/>
        <v/>
      </c>
      <c r="AZ5" s="20" t="str">
        <f t="shared" si="40"/>
        <v/>
      </c>
      <c r="BA5" s="20" t="str">
        <f t="shared" si="41"/>
        <v/>
      </c>
      <c r="BB5" s="20" t="str">
        <f t="shared" si="42"/>
        <v/>
      </c>
      <c r="BC5" s="20" t="str">
        <f t="shared" si="43"/>
        <v/>
      </c>
      <c r="BD5" s="20" t="str">
        <f t="shared" si="44"/>
        <v/>
      </c>
      <c r="BE5" s="20" t="str">
        <f t="shared" si="45"/>
        <v/>
      </c>
      <c r="BF5" s="20" t="str">
        <f t="shared" si="46"/>
        <v/>
      </c>
      <c r="BG5" s="20" t="str">
        <f t="shared" si="47"/>
        <v/>
      </c>
      <c r="BH5" s="20" t="str">
        <f t="shared" si="48"/>
        <v/>
      </c>
      <c r="BI5" s="20" t="str">
        <f t="shared" si="49"/>
        <v/>
      </c>
      <c r="BJ5" s="20" t="str">
        <f t="shared" si="50"/>
        <v/>
      </c>
      <c r="BK5" s="20" t="str">
        <f t="shared" si="51"/>
        <v/>
      </c>
      <c r="BM5" s="16">
        <f t="shared" si="52"/>
        <v>5</v>
      </c>
      <c r="BN5" s="16">
        <f t="shared" si="53"/>
        <v>5</v>
      </c>
      <c r="BO5" s="16">
        <f>IF(PLAN!J3="","",INT((PLAN!J3-TimelineStart)/7)+1)</f>
        <v>5</v>
      </c>
      <c r="BP5" s="16">
        <f>IF(PLAN!K3="","",INT((PLAN!K3-TimelineStart)/7)+1)</f>
        <v>5</v>
      </c>
      <c r="BQ5" s="16">
        <f t="shared" si="54"/>
        <v>5</v>
      </c>
      <c r="BR5" s="16">
        <f t="shared" si="55"/>
        <v>5</v>
      </c>
    </row>
    <row r="6" spans="1:70" ht="18" customHeight="1" x14ac:dyDescent="0.25">
      <c r="A6" s="16">
        <f>PLAN!A4</f>
        <v>3</v>
      </c>
      <c r="B6" s="16" t="str">
        <f>PLAN!B4</f>
        <v>Pre-Launch</v>
      </c>
      <c r="C6" s="16" t="str">
        <f>PLAN!C4</f>
        <v>Marketing</v>
      </c>
      <c r="D6" s="16" t="str">
        <f>PLAN!D4</f>
        <v>Email</v>
      </c>
      <c r="E6" s="17" t="str">
        <f>PLAN!E4</f>
        <v>Build nurture sequence</v>
      </c>
      <c r="F6" s="16" t="str">
        <f>PLAN!F4</f>
        <v>Lifecycle</v>
      </c>
      <c r="G6" s="18">
        <f>PLAN!L4</f>
        <v>46063</v>
      </c>
      <c r="H6" s="18">
        <f>PLAN!M4</f>
        <v>46077</v>
      </c>
      <c r="I6" s="19">
        <f>PLAN!O4</f>
        <v>0.1</v>
      </c>
      <c r="J6" s="16" t="str">
        <f>PLAN!P4</f>
        <v>In Progress</v>
      </c>
      <c r="K6" s="16" t="str">
        <f>PLAN!H4</f>
        <v>No</v>
      </c>
      <c r="L6" s="20" t="str">
        <f t="shared" si="0"/>
        <v/>
      </c>
      <c r="M6" s="20" t="str">
        <f t="shared" si="1"/>
        <v/>
      </c>
      <c r="N6" s="20" t="str">
        <f t="shared" si="2"/>
        <v/>
      </c>
      <c r="O6" s="20" t="str">
        <f t="shared" si="3"/>
        <v/>
      </c>
      <c r="P6" s="20" t="str">
        <f t="shared" si="4"/>
        <v/>
      </c>
      <c r="Q6" s="20" t="str">
        <f t="shared" si="5"/>
        <v/>
      </c>
      <c r="R6" s="20" t="str">
        <f t="shared" si="6"/>
        <v/>
      </c>
      <c r="S6" s="20" t="str">
        <f t="shared" si="7"/>
        <v/>
      </c>
      <c r="T6" s="20" t="str">
        <f t="shared" si="8"/>
        <v/>
      </c>
      <c r="U6" s="20" t="str">
        <f t="shared" si="9"/>
        <v/>
      </c>
      <c r="V6" s="20" t="str">
        <f t="shared" si="10"/>
        <v/>
      </c>
      <c r="W6" s="20" t="str">
        <f t="shared" si="11"/>
        <v/>
      </c>
      <c r="X6" s="20" t="str">
        <f t="shared" si="12"/>
        <v/>
      </c>
      <c r="Y6" s="20" t="str">
        <f t="shared" si="13"/>
        <v/>
      </c>
      <c r="Z6" s="20" t="str">
        <f t="shared" si="14"/>
        <v/>
      </c>
      <c r="AA6" s="20" t="str">
        <f t="shared" si="15"/>
        <v/>
      </c>
      <c r="AB6" s="20" t="str">
        <f t="shared" si="16"/>
        <v/>
      </c>
      <c r="AC6" s="20" t="str">
        <f t="shared" si="17"/>
        <v/>
      </c>
      <c r="AD6" s="20" t="str">
        <f t="shared" si="18"/>
        <v/>
      </c>
      <c r="AE6" s="20" t="str">
        <f t="shared" si="19"/>
        <v/>
      </c>
      <c r="AF6" s="20" t="str">
        <f t="shared" si="20"/>
        <v/>
      </c>
      <c r="AG6" s="20" t="str">
        <f t="shared" si="21"/>
        <v/>
      </c>
      <c r="AH6" s="20" t="str">
        <f t="shared" si="22"/>
        <v/>
      </c>
      <c r="AI6" s="20" t="str">
        <f t="shared" si="23"/>
        <v/>
      </c>
      <c r="AJ6" s="20" t="str">
        <f t="shared" si="24"/>
        <v/>
      </c>
      <c r="AK6" s="20" t="str">
        <f t="shared" si="25"/>
        <v/>
      </c>
      <c r="AL6" s="20" t="str">
        <f t="shared" si="26"/>
        <v/>
      </c>
      <c r="AM6" s="20" t="str">
        <f t="shared" si="27"/>
        <v/>
      </c>
      <c r="AN6" s="20" t="str">
        <f t="shared" si="28"/>
        <v/>
      </c>
      <c r="AO6" s="20" t="str">
        <f t="shared" si="29"/>
        <v/>
      </c>
      <c r="AP6" s="20" t="str">
        <f t="shared" si="30"/>
        <v/>
      </c>
      <c r="AQ6" s="20" t="str">
        <f t="shared" si="31"/>
        <v/>
      </c>
      <c r="AR6" s="20" t="str">
        <f t="shared" si="32"/>
        <v/>
      </c>
      <c r="AS6" s="20" t="str">
        <f t="shared" si="33"/>
        <v/>
      </c>
      <c r="AT6" s="20" t="str">
        <f t="shared" si="34"/>
        <v/>
      </c>
      <c r="AU6" s="20" t="str">
        <f t="shared" si="35"/>
        <v/>
      </c>
      <c r="AV6" s="20" t="str">
        <f t="shared" si="36"/>
        <v/>
      </c>
      <c r="AW6" s="20" t="str">
        <f t="shared" si="37"/>
        <v/>
      </c>
      <c r="AX6" s="20" t="str">
        <f t="shared" si="38"/>
        <v/>
      </c>
      <c r="AY6" s="20" t="str">
        <f t="shared" si="39"/>
        <v/>
      </c>
      <c r="AZ6" s="20" t="str">
        <f t="shared" si="40"/>
        <v/>
      </c>
      <c r="BA6" s="20" t="str">
        <f t="shared" si="41"/>
        <v/>
      </c>
      <c r="BB6" s="20" t="str">
        <f t="shared" si="42"/>
        <v/>
      </c>
      <c r="BC6" s="20" t="str">
        <f t="shared" si="43"/>
        <v/>
      </c>
      <c r="BD6" s="20" t="str">
        <f t="shared" si="44"/>
        <v/>
      </c>
      <c r="BE6" s="20" t="str">
        <f t="shared" si="45"/>
        <v/>
      </c>
      <c r="BF6" s="20" t="str">
        <f t="shared" si="46"/>
        <v/>
      </c>
      <c r="BG6" s="20" t="str">
        <f t="shared" si="47"/>
        <v/>
      </c>
      <c r="BH6" s="20" t="str">
        <f t="shared" si="48"/>
        <v/>
      </c>
      <c r="BI6" s="20" t="str">
        <f t="shared" si="49"/>
        <v/>
      </c>
      <c r="BJ6" s="20" t="str">
        <f t="shared" si="50"/>
        <v/>
      </c>
      <c r="BK6" s="20" t="str">
        <f t="shared" si="51"/>
        <v/>
      </c>
      <c r="BM6" s="16">
        <f t="shared" si="52"/>
        <v>6</v>
      </c>
      <c r="BN6" s="16">
        <f t="shared" si="53"/>
        <v>8</v>
      </c>
      <c r="BO6" s="16">
        <f>IF(PLAN!J4="","",INT((PLAN!J4-TimelineStart)/7)+1)</f>
        <v>6</v>
      </c>
      <c r="BP6" s="16">
        <f>IF(PLAN!K4="","",INT((PLAN!K4-TimelineStart)/7)+1)</f>
        <v>7</v>
      </c>
      <c r="BQ6" s="16">
        <f t="shared" si="54"/>
        <v>6</v>
      </c>
      <c r="BR6" s="16" t="str">
        <f t="shared" si="55"/>
        <v/>
      </c>
    </row>
    <row r="7" spans="1:70" ht="18" customHeight="1" x14ac:dyDescent="0.25">
      <c r="A7" s="16">
        <f>PLAN!A5</f>
        <v>4</v>
      </c>
      <c r="B7" s="16" t="str">
        <f>PLAN!B5</f>
        <v>Launch</v>
      </c>
      <c r="C7" s="16" t="str">
        <f>PLAN!C5</f>
        <v>Marketing</v>
      </c>
      <c r="D7" s="16" t="str">
        <f>PLAN!D5</f>
        <v>Paid Search</v>
      </c>
      <c r="E7" s="17" t="str">
        <f>PLAN!E5</f>
        <v>Launch search campaigns</v>
      </c>
      <c r="F7" s="16" t="str">
        <f>PLAN!F5</f>
        <v>Paid Media</v>
      </c>
      <c r="G7" s="18">
        <f>PLAN!L5</f>
        <v>46083</v>
      </c>
      <c r="H7" s="18">
        <f>PLAN!M5</f>
        <v>46087</v>
      </c>
      <c r="I7" s="19">
        <f>PLAN!O5</f>
        <v>0</v>
      </c>
      <c r="J7" s="16" t="str">
        <f>PLAN!P5</f>
        <v>Not Started</v>
      </c>
      <c r="K7" s="16" t="str">
        <f>PLAN!H5</f>
        <v>Yes</v>
      </c>
      <c r="L7" s="20" t="str">
        <f t="shared" si="0"/>
        <v/>
      </c>
      <c r="M7" s="20" t="str">
        <f t="shared" si="1"/>
        <v/>
      </c>
      <c r="N7" s="20" t="str">
        <f t="shared" si="2"/>
        <v/>
      </c>
      <c r="O7" s="20" t="str">
        <f t="shared" si="3"/>
        <v/>
      </c>
      <c r="P7" s="20" t="str">
        <f t="shared" si="4"/>
        <v/>
      </c>
      <c r="Q7" s="20" t="str">
        <f t="shared" si="5"/>
        <v/>
      </c>
      <c r="R7" s="20" t="str">
        <f t="shared" si="6"/>
        <v/>
      </c>
      <c r="S7" s="20" t="str">
        <f t="shared" si="7"/>
        <v/>
      </c>
      <c r="T7" s="20" t="str">
        <f t="shared" si="8"/>
        <v>◆</v>
      </c>
      <c r="U7" s="20" t="str">
        <f t="shared" si="9"/>
        <v/>
      </c>
      <c r="V7" s="20" t="str">
        <f t="shared" si="10"/>
        <v/>
      </c>
      <c r="W7" s="20" t="str">
        <f t="shared" si="11"/>
        <v/>
      </c>
      <c r="X7" s="20" t="str">
        <f t="shared" si="12"/>
        <v/>
      </c>
      <c r="Y7" s="20" t="str">
        <f t="shared" si="13"/>
        <v/>
      </c>
      <c r="Z7" s="20" t="str">
        <f t="shared" si="14"/>
        <v/>
      </c>
      <c r="AA7" s="20" t="str">
        <f t="shared" si="15"/>
        <v/>
      </c>
      <c r="AB7" s="20" t="str">
        <f t="shared" si="16"/>
        <v/>
      </c>
      <c r="AC7" s="20" t="str">
        <f t="shared" si="17"/>
        <v/>
      </c>
      <c r="AD7" s="20" t="str">
        <f t="shared" si="18"/>
        <v/>
      </c>
      <c r="AE7" s="20" t="str">
        <f t="shared" si="19"/>
        <v/>
      </c>
      <c r="AF7" s="20" t="str">
        <f t="shared" si="20"/>
        <v/>
      </c>
      <c r="AG7" s="20" t="str">
        <f t="shared" si="21"/>
        <v/>
      </c>
      <c r="AH7" s="20" t="str">
        <f t="shared" si="22"/>
        <v/>
      </c>
      <c r="AI7" s="20" t="str">
        <f t="shared" si="23"/>
        <v/>
      </c>
      <c r="AJ7" s="20" t="str">
        <f t="shared" si="24"/>
        <v/>
      </c>
      <c r="AK7" s="20" t="str">
        <f t="shared" si="25"/>
        <v/>
      </c>
      <c r="AL7" s="20" t="str">
        <f t="shared" si="26"/>
        <v/>
      </c>
      <c r="AM7" s="20" t="str">
        <f t="shared" si="27"/>
        <v/>
      </c>
      <c r="AN7" s="20" t="str">
        <f t="shared" si="28"/>
        <v/>
      </c>
      <c r="AO7" s="20" t="str">
        <f t="shared" si="29"/>
        <v/>
      </c>
      <c r="AP7" s="20" t="str">
        <f t="shared" si="30"/>
        <v/>
      </c>
      <c r="AQ7" s="20" t="str">
        <f t="shared" si="31"/>
        <v/>
      </c>
      <c r="AR7" s="20" t="str">
        <f t="shared" si="32"/>
        <v/>
      </c>
      <c r="AS7" s="20" t="str">
        <f t="shared" si="33"/>
        <v/>
      </c>
      <c r="AT7" s="20" t="str">
        <f t="shared" si="34"/>
        <v/>
      </c>
      <c r="AU7" s="20" t="str">
        <f t="shared" si="35"/>
        <v/>
      </c>
      <c r="AV7" s="20" t="str">
        <f t="shared" si="36"/>
        <v/>
      </c>
      <c r="AW7" s="20" t="str">
        <f t="shared" si="37"/>
        <v/>
      </c>
      <c r="AX7" s="20" t="str">
        <f t="shared" si="38"/>
        <v/>
      </c>
      <c r="AY7" s="20" t="str">
        <f t="shared" si="39"/>
        <v/>
      </c>
      <c r="AZ7" s="20" t="str">
        <f t="shared" si="40"/>
        <v/>
      </c>
      <c r="BA7" s="20" t="str">
        <f t="shared" si="41"/>
        <v/>
      </c>
      <c r="BB7" s="20" t="str">
        <f t="shared" si="42"/>
        <v/>
      </c>
      <c r="BC7" s="20" t="str">
        <f t="shared" si="43"/>
        <v/>
      </c>
      <c r="BD7" s="20" t="str">
        <f t="shared" si="44"/>
        <v/>
      </c>
      <c r="BE7" s="20" t="str">
        <f t="shared" si="45"/>
        <v/>
      </c>
      <c r="BF7" s="20" t="str">
        <f t="shared" si="46"/>
        <v/>
      </c>
      <c r="BG7" s="20" t="str">
        <f t="shared" si="47"/>
        <v/>
      </c>
      <c r="BH7" s="20" t="str">
        <f t="shared" si="48"/>
        <v/>
      </c>
      <c r="BI7" s="20" t="str">
        <f t="shared" si="49"/>
        <v/>
      </c>
      <c r="BJ7" s="20" t="str">
        <f t="shared" si="50"/>
        <v/>
      </c>
      <c r="BK7" s="20" t="str">
        <f t="shared" si="51"/>
        <v/>
      </c>
      <c r="BM7" s="16">
        <f t="shared" si="52"/>
        <v>9</v>
      </c>
      <c r="BN7" s="16">
        <f t="shared" si="53"/>
        <v>9</v>
      </c>
      <c r="BO7" s="16">
        <f>IF(PLAN!J5="","",INT((PLAN!J5-TimelineStart)/7)+1)</f>
        <v>9</v>
      </c>
      <c r="BP7" s="16">
        <f>IF(PLAN!K5="","",INT((PLAN!K5-TimelineStart)/7)+1)</f>
        <v>9</v>
      </c>
      <c r="BQ7" s="16">
        <f t="shared" si="54"/>
        <v>9</v>
      </c>
      <c r="BR7" s="16">
        <f t="shared" si="55"/>
        <v>9</v>
      </c>
    </row>
    <row r="8" spans="1:70" ht="18" customHeight="1" x14ac:dyDescent="0.25">
      <c r="A8" s="16">
        <f>PLAN!A6</f>
        <v>5</v>
      </c>
      <c r="B8" s="16" t="str">
        <f>PLAN!B6</f>
        <v>Post-Launch</v>
      </c>
      <c r="C8" s="16" t="str">
        <f>PLAN!C6</f>
        <v>Customer Success</v>
      </c>
      <c r="D8" s="16" t="str">
        <f>PLAN!D6</f>
        <v>In-app</v>
      </c>
      <c r="E8" s="17" t="str">
        <f>PLAN!E6</f>
        <v>Onboarding improvements</v>
      </c>
      <c r="F8" s="16" t="str">
        <f>PLAN!F6</f>
        <v>CS Lead</v>
      </c>
      <c r="G8" s="18">
        <f>PLAN!L6</f>
        <v>46090</v>
      </c>
      <c r="H8" s="18">
        <f>PLAN!M6</f>
        <v>46112</v>
      </c>
      <c r="I8" s="19">
        <f>PLAN!O6</f>
        <v>0</v>
      </c>
      <c r="J8" s="16" t="str">
        <f>PLAN!P6</f>
        <v>Not Started</v>
      </c>
      <c r="K8" s="16" t="str">
        <f>PLAN!H6</f>
        <v>No</v>
      </c>
      <c r="L8" s="20" t="str">
        <f t="shared" si="0"/>
        <v/>
      </c>
      <c r="M8" s="20" t="str">
        <f t="shared" si="1"/>
        <v/>
      </c>
      <c r="N8" s="20" t="str">
        <f t="shared" si="2"/>
        <v/>
      </c>
      <c r="O8" s="20" t="str">
        <f t="shared" si="3"/>
        <v/>
      </c>
      <c r="P8" s="20" t="str">
        <f t="shared" si="4"/>
        <v/>
      </c>
      <c r="Q8" s="20" t="str">
        <f t="shared" si="5"/>
        <v/>
      </c>
      <c r="R8" s="20" t="str">
        <f t="shared" si="6"/>
        <v/>
      </c>
      <c r="S8" s="20" t="str">
        <f t="shared" si="7"/>
        <v/>
      </c>
      <c r="T8" s="20" t="str">
        <f t="shared" si="8"/>
        <v/>
      </c>
      <c r="U8" s="20" t="str">
        <f t="shared" si="9"/>
        <v/>
      </c>
      <c r="V8" s="20" t="str">
        <f t="shared" si="10"/>
        <v/>
      </c>
      <c r="W8" s="20" t="str">
        <f t="shared" si="11"/>
        <v/>
      </c>
      <c r="X8" s="20" t="str">
        <f t="shared" si="12"/>
        <v/>
      </c>
      <c r="Y8" s="20" t="str">
        <f t="shared" si="13"/>
        <v/>
      </c>
      <c r="Z8" s="20" t="str">
        <f t="shared" si="14"/>
        <v/>
      </c>
      <c r="AA8" s="20" t="str">
        <f t="shared" si="15"/>
        <v/>
      </c>
      <c r="AB8" s="20" t="str">
        <f t="shared" si="16"/>
        <v/>
      </c>
      <c r="AC8" s="20" t="str">
        <f t="shared" si="17"/>
        <v/>
      </c>
      <c r="AD8" s="20" t="str">
        <f t="shared" si="18"/>
        <v/>
      </c>
      <c r="AE8" s="20" t="str">
        <f t="shared" si="19"/>
        <v/>
      </c>
      <c r="AF8" s="20" t="str">
        <f t="shared" si="20"/>
        <v/>
      </c>
      <c r="AG8" s="20" t="str">
        <f t="shared" si="21"/>
        <v/>
      </c>
      <c r="AH8" s="20" t="str">
        <f t="shared" si="22"/>
        <v/>
      </c>
      <c r="AI8" s="20" t="str">
        <f t="shared" si="23"/>
        <v/>
      </c>
      <c r="AJ8" s="20" t="str">
        <f t="shared" si="24"/>
        <v/>
      </c>
      <c r="AK8" s="20" t="str">
        <f t="shared" si="25"/>
        <v/>
      </c>
      <c r="AL8" s="20" t="str">
        <f t="shared" si="26"/>
        <v/>
      </c>
      <c r="AM8" s="20" t="str">
        <f t="shared" si="27"/>
        <v/>
      </c>
      <c r="AN8" s="20" t="str">
        <f t="shared" si="28"/>
        <v/>
      </c>
      <c r="AO8" s="20" t="str">
        <f t="shared" si="29"/>
        <v/>
      </c>
      <c r="AP8" s="20" t="str">
        <f t="shared" si="30"/>
        <v/>
      </c>
      <c r="AQ8" s="20" t="str">
        <f t="shared" si="31"/>
        <v/>
      </c>
      <c r="AR8" s="20" t="str">
        <f t="shared" si="32"/>
        <v/>
      </c>
      <c r="AS8" s="20" t="str">
        <f t="shared" si="33"/>
        <v/>
      </c>
      <c r="AT8" s="20" t="str">
        <f t="shared" si="34"/>
        <v/>
      </c>
      <c r="AU8" s="20" t="str">
        <f t="shared" si="35"/>
        <v/>
      </c>
      <c r="AV8" s="20" t="str">
        <f t="shared" si="36"/>
        <v/>
      </c>
      <c r="AW8" s="20" t="str">
        <f t="shared" si="37"/>
        <v/>
      </c>
      <c r="AX8" s="20" t="str">
        <f t="shared" si="38"/>
        <v/>
      </c>
      <c r="AY8" s="20" t="str">
        <f t="shared" si="39"/>
        <v/>
      </c>
      <c r="AZ8" s="20" t="str">
        <f t="shared" si="40"/>
        <v/>
      </c>
      <c r="BA8" s="20" t="str">
        <f t="shared" si="41"/>
        <v/>
      </c>
      <c r="BB8" s="20" t="str">
        <f t="shared" si="42"/>
        <v/>
      </c>
      <c r="BC8" s="20" t="str">
        <f t="shared" si="43"/>
        <v/>
      </c>
      <c r="BD8" s="20" t="str">
        <f t="shared" si="44"/>
        <v/>
      </c>
      <c r="BE8" s="20" t="str">
        <f t="shared" si="45"/>
        <v/>
      </c>
      <c r="BF8" s="20" t="str">
        <f t="shared" si="46"/>
        <v/>
      </c>
      <c r="BG8" s="20" t="str">
        <f t="shared" si="47"/>
        <v/>
      </c>
      <c r="BH8" s="20" t="str">
        <f t="shared" si="48"/>
        <v/>
      </c>
      <c r="BI8" s="20" t="str">
        <f t="shared" si="49"/>
        <v/>
      </c>
      <c r="BJ8" s="20" t="str">
        <f t="shared" si="50"/>
        <v/>
      </c>
      <c r="BK8" s="20" t="str">
        <f t="shared" si="51"/>
        <v/>
      </c>
      <c r="BM8" s="16">
        <f t="shared" si="52"/>
        <v>10</v>
      </c>
      <c r="BN8" s="16">
        <f t="shared" si="53"/>
        <v>13</v>
      </c>
      <c r="BO8" s="16">
        <f>IF(PLAN!J6="","",INT((PLAN!J6-TimelineStart)/7)+1)</f>
        <v>10</v>
      </c>
      <c r="BP8" s="16">
        <f>IF(PLAN!K6="","",INT((PLAN!K6-TimelineStart)/7)+1)</f>
        <v>12</v>
      </c>
      <c r="BQ8" s="16">
        <f t="shared" si="54"/>
        <v>10</v>
      </c>
      <c r="BR8" s="16" t="str">
        <f t="shared" si="55"/>
        <v/>
      </c>
    </row>
    <row r="9" spans="1:70" ht="18" customHeight="1" x14ac:dyDescent="0.25">
      <c r="A9" s="16">
        <f>PLAN!A7</f>
        <v>6</v>
      </c>
      <c r="B9" s="16">
        <f>PLAN!B7</f>
        <v>0</v>
      </c>
      <c r="C9" s="16">
        <f>PLAN!C7</f>
        <v>0</v>
      </c>
      <c r="D9" s="16">
        <f>PLAN!D7</f>
        <v>0</v>
      </c>
      <c r="E9" s="17">
        <f>PLAN!E7</f>
        <v>0</v>
      </c>
      <c r="F9" s="16">
        <f>PLAN!F7</f>
        <v>0</v>
      </c>
      <c r="G9" s="18">
        <f>PLAN!L7</f>
        <v>0</v>
      </c>
      <c r="H9" s="18">
        <f>PLAN!M7</f>
        <v>0</v>
      </c>
      <c r="I9" s="19">
        <f>PLAN!O7</f>
        <v>0</v>
      </c>
      <c r="J9" s="16" t="str">
        <f>PLAN!P7</f>
        <v>Not Started</v>
      </c>
      <c r="K9" s="16" t="str">
        <f>PLAN!H7</f>
        <v>No</v>
      </c>
      <c r="L9" s="20" t="str">
        <f t="shared" si="0"/>
        <v/>
      </c>
      <c r="M9" s="20" t="str">
        <f t="shared" si="1"/>
        <v/>
      </c>
      <c r="N9" s="20" t="str">
        <f t="shared" si="2"/>
        <v/>
      </c>
      <c r="O9" s="20" t="str">
        <f t="shared" si="3"/>
        <v/>
      </c>
      <c r="P9" s="20" t="str">
        <f t="shared" si="4"/>
        <v/>
      </c>
      <c r="Q9" s="20" t="str">
        <f t="shared" si="5"/>
        <v/>
      </c>
      <c r="R9" s="20" t="str">
        <f t="shared" si="6"/>
        <v/>
      </c>
      <c r="S9" s="20" t="str">
        <f t="shared" si="7"/>
        <v/>
      </c>
      <c r="T9" s="20" t="str">
        <f t="shared" si="8"/>
        <v/>
      </c>
      <c r="U9" s="20" t="str">
        <f t="shared" si="9"/>
        <v/>
      </c>
      <c r="V9" s="20" t="str">
        <f t="shared" si="10"/>
        <v/>
      </c>
      <c r="W9" s="20" t="str">
        <f t="shared" si="11"/>
        <v/>
      </c>
      <c r="X9" s="20" t="str">
        <f t="shared" si="12"/>
        <v/>
      </c>
      <c r="Y9" s="20" t="str">
        <f t="shared" si="13"/>
        <v/>
      </c>
      <c r="Z9" s="20" t="str">
        <f t="shared" si="14"/>
        <v/>
      </c>
      <c r="AA9" s="20" t="str">
        <f t="shared" si="15"/>
        <v/>
      </c>
      <c r="AB9" s="20" t="str">
        <f t="shared" si="16"/>
        <v/>
      </c>
      <c r="AC9" s="20" t="str">
        <f t="shared" si="17"/>
        <v/>
      </c>
      <c r="AD9" s="20" t="str">
        <f t="shared" si="18"/>
        <v/>
      </c>
      <c r="AE9" s="20" t="str">
        <f t="shared" si="19"/>
        <v/>
      </c>
      <c r="AF9" s="20" t="str">
        <f t="shared" si="20"/>
        <v/>
      </c>
      <c r="AG9" s="20" t="str">
        <f t="shared" si="21"/>
        <v/>
      </c>
      <c r="AH9" s="20" t="str">
        <f t="shared" si="22"/>
        <v/>
      </c>
      <c r="AI9" s="20" t="str">
        <f t="shared" si="23"/>
        <v/>
      </c>
      <c r="AJ9" s="20" t="str">
        <f t="shared" si="24"/>
        <v/>
      </c>
      <c r="AK9" s="20" t="str">
        <f t="shared" si="25"/>
        <v/>
      </c>
      <c r="AL9" s="20" t="str">
        <f t="shared" si="26"/>
        <v/>
      </c>
      <c r="AM9" s="20" t="str">
        <f t="shared" si="27"/>
        <v/>
      </c>
      <c r="AN9" s="20" t="str">
        <f t="shared" si="28"/>
        <v/>
      </c>
      <c r="AO9" s="20" t="str">
        <f t="shared" si="29"/>
        <v/>
      </c>
      <c r="AP9" s="20" t="str">
        <f t="shared" si="30"/>
        <v/>
      </c>
      <c r="AQ9" s="20" t="str">
        <f t="shared" si="31"/>
        <v/>
      </c>
      <c r="AR9" s="20" t="str">
        <f t="shared" si="32"/>
        <v/>
      </c>
      <c r="AS9" s="20" t="str">
        <f t="shared" si="33"/>
        <v/>
      </c>
      <c r="AT9" s="20" t="str">
        <f t="shared" si="34"/>
        <v/>
      </c>
      <c r="AU9" s="20" t="str">
        <f t="shared" si="35"/>
        <v/>
      </c>
      <c r="AV9" s="20" t="str">
        <f t="shared" si="36"/>
        <v/>
      </c>
      <c r="AW9" s="20" t="str">
        <f t="shared" si="37"/>
        <v/>
      </c>
      <c r="AX9" s="20" t="str">
        <f t="shared" si="38"/>
        <v/>
      </c>
      <c r="AY9" s="20" t="str">
        <f t="shared" si="39"/>
        <v/>
      </c>
      <c r="AZ9" s="20" t="str">
        <f t="shared" si="40"/>
        <v/>
      </c>
      <c r="BA9" s="20" t="str">
        <f t="shared" si="41"/>
        <v/>
      </c>
      <c r="BB9" s="20" t="str">
        <f t="shared" si="42"/>
        <v/>
      </c>
      <c r="BC9" s="20" t="str">
        <f t="shared" si="43"/>
        <v/>
      </c>
      <c r="BD9" s="20" t="str">
        <f t="shared" si="44"/>
        <v/>
      </c>
      <c r="BE9" s="20" t="str">
        <f t="shared" si="45"/>
        <v/>
      </c>
      <c r="BF9" s="20" t="str">
        <f t="shared" si="46"/>
        <v/>
      </c>
      <c r="BG9" s="20" t="str">
        <f t="shared" si="47"/>
        <v/>
      </c>
      <c r="BH9" s="20" t="str">
        <f t="shared" si="48"/>
        <v/>
      </c>
      <c r="BI9" s="20" t="str">
        <f t="shared" si="49"/>
        <v/>
      </c>
      <c r="BJ9" s="20" t="str">
        <f t="shared" si="50"/>
        <v/>
      </c>
      <c r="BK9" s="20" t="str">
        <f t="shared" si="51"/>
        <v/>
      </c>
      <c r="BM9" s="16">
        <f t="shared" si="52"/>
        <v>-6575</v>
      </c>
      <c r="BN9" s="16">
        <f t="shared" si="53"/>
        <v>-6575</v>
      </c>
      <c r="BO9" s="16" t="str">
        <f>IF(PLAN!J7="","",INT((PLAN!J7-TimelineStart)/7)+1)</f>
        <v/>
      </c>
      <c r="BP9" s="16" t="str">
        <f>IF(PLAN!K7="","",INT((PLAN!K7-TimelineStart)/7)+1)</f>
        <v/>
      </c>
      <c r="BQ9" s="16">
        <f t="shared" si="54"/>
        <v>-6575</v>
      </c>
      <c r="BR9" s="16" t="str">
        <f t="shared" si="55"/>
        <v/>
      </c>
    </row>
    <row r="10" spans="1:70" ht="18" customHeight="1" x14ac:dyDescent="0.25">
      <c r="A10" s="16">
        <f>PLAN!A8</f>
        <v>7</v>
      </c>
      <c r="B10" s="16">
        <f>PLAN!B8</f>
        <v>0</v>
      </c>
      <c r="C10" s="16">
        <f>PLAN!C8</f>
        <v>0</v>
      </c>
      <c r="D10" s="16">
        <f>PLAN!D8</f>
        <v>0</v>
      </c>
      <c r="E10" s="17">
        <f>PLAN!E8</f>
        <v>0</v>
      </c>
      <c r="F10" s="16">
        <f>PLAN!F8</f>
        <v>0</v>
      </c>
      <c r="G10" s="18">
        <f>PLAN!L8</f>
        <v>0</v>
      </c>
      <c r="H10" s="18">
        <f>PLAN!M8</f>
        <v>0</v>
      </c>
      <c r="I10" s="19">
        <f>PLAN!O8</f>
        <v>0</v>
      </c>
      <c r="J10" s="16" t="str">
        <f>PLAN!P8</f>
        <v>Not Started</v>
      </c>
      <c r="K10" s="16" t="str">
        <f>PLAN!H8</f>
        <v>No</v>
      </c>
      <c r="L10" s="20" t="str">
        <f t="shared" si="0"/>
        <v/>
      </c>
      <c r="M10" s="20" t="str">
        <f t="shared" si="1"/>
        <v/>
      </c>
      <c r="N10" s="20" t="str">
        <f t="shared" si="2"/>
        <v/>
      </c>
      <c r="O10" s="20" t="str">
        <f t="shared" si="3"/>
        <v/>
      </c>
      <c r="P10" s="20" t="str">
        <f t="shared" si="4"/>
        <v/>
      </c>
      <c r="Q10" s="20" t="str">
        <f t="shared" si="5"/>
        <v/>
      </c>
      <c r="R10" s="20" t="str">
        <f t="shared" si="6"/>
        <v/>
      </c>
      <c r="S10" s="20" t="str">
        <f t="shared" si="7"/>
        <v/>
      </c>
      <c r="T10" s="20" t="str">
        <f t="shared" si="8"/>
        <v/>
      </c>
      <c r="U10" s="20" t="str">
        <f t="shared" si="9"/>
        <v/>
      </c>
      <c r="V10" s="20" t="str">
        <f t="shared" si="10"/>
        <v/>
      </c>
      <c r="W10" s="20" t="str">
        <f t="shared" si="11"/>
        <v/>
      </c>
      <c r="X10" s="20" t="str">
        <f t="shared" si="12"/>
        <v/>
      </c>
      <c r="Y10" s="20" t="str">
        <f t="shared" si="13"/>
        <v/>
      </c>
      <c r="Z10" s="20" t="str">
        <f t="shared" si="14"/>
        <v/>
      </c>
      <c r="AA10" s="20" t="str">
        <f t="shared" si="15"/>
        <v/>
      </c>
      <c r="AB10" s="20" t="str">
        <f t="shared" si="16"/>
        <v/>
      </c>
      <c r="AC10" s="20" t="str">
        <f t="shared" si="17"/>
        <v/>
      </c>
      <c r="AD10" s="20" t="str">
        <f t="shared" si="18"/>
        <v/>
      </c>
      <c r="AE10" s="20" t="str">
        <f t="shared" si="19"/>
        <v/>
      </c>
      <c r="AF10" s="20" t="str">
        <f t="shared" si="20"/>
        <v/>
      </c>
      <c r="AG10" s="20" t="str">
        <f t="shared" si="21"/>
        <v/>
      </c>
      <c r="AH10" s="20" t="str">
        <f t="shared" si="22"/>
        <v/>
      </c>
      <c r="AI10" s="20" t="str">
        <f t="shared" si="23"/>
        <v/>
      </c>
      <c r="AJ10" s="20" t="str">
        <f t="shared" si="24"/>
        <v/>
      </c>
      <c r="AK10" s="20" t="str">
        <f t="shared" si="25"/>
        <v/>
      </c>
      <c r="AL10" s="20" t="str">
        <f t="shared" si="26"/>
        <v/>
      </c>
      <c r="AM10" s="20" t="str">
        <f t="shared" si="27"/>
        <v/>
      </c>
      <c r="AN10" s="20" t="str">
        <f t="shared" si="28"/>
        <v/>
      </c>
      <c r="AO10" s="20" t="str">
        <f t="shared" si="29"/>
        <v/>
      </c>
      <c r="AP10" s="20" t="str">
        <f t="shared" si="30"/>
        <v/>
      </c>
      <c r="AQ10" s="20" t="str">
        <f t="shared" si="31"/>
        <v/>
      </c>
      <c r="AR10" s="20" t="str">
        <f t="shared" si="32"/>
        <v/>
      </c>
      <c r="AS10" s="20" t="str">
        <f t="shared" si="33"/>
        <v/>
      </c>
      <c r="AT10" s="20" t="str">
        <f t="shared" si="34"/>
        <v/>
      </c>
      <c r="AU10" s="20" t="str">
        <f t="shared" si="35"/>
        <v/>
      </c>
      <c r="AV10" s="20" t="str">
        <f t="shared" si="36"/>
        <v/>
      </c>
      <c r="AW10" s="20" t="str">
        <f t="shared" si="37"/>
        <v/>
      </c>
      <c r="AX10" s="20" t="str">
        <f t="shared" si="38"/>
        <v/>
      </c>
      <c r="AY10" s="20" t="str">
        <f t="shared" si="39"/>
        <v/>
      </c>
      <c r="AZ10" s="20" t="str">
        <f t="shared" si="40"/>
        <v/>
      </c>
      <c r="BA10" s="20" t="str">
        <f t="shared" si="41"/>
        <v/>
      </c>
      <c r="BB10" s="20" t="str">
        <f t="shared" si="42"/>
        <v/>
      </c>
      <c r="BC10" s="20" t="str">
        <f t="shared" si="43"/>
        <v/>
      </c>
      <c r="BD10" s="20" t="str">
        <f t="shared" si="44"/>
        <v/>
      </c>
      <c r="BE10" s="20" t="str">
        <f t="shared" si="45"/>
        <v/>
      </c>
      <c r="BF10" s="20" t="str">
        <f t="shared" si="46"/>
        <v/>
      </c>
      <c r="BG10" s="20" t="str">
        <f t="shared" si="47"/>
        <v/>
      </c>
      <c r="BH10" s="20" t="str">
        <f t="shared" si="48"/>
        <v/>
      </c>
      <c r="BI10" s="20" t="str">
        <f t="shared" si="49"/>
        <v/>
      </c>
      <c r="BJ10" s="20" t="str">
        <f t="shared" si="50"/>
        <v/>
      </c>
      <c r="BK10" s="20" t="str">
        <f t="shared" si="51"/>
        <v/>
      </c>
      <c r="BM10" s="16">
        <f t="shared" si="52"/>
        <v>-6575</v>
      </c>
      <c r="BN10" s="16">
        <f t="shared" si="53"/>
        <v>-6575</v>
      </c>
      <c r="BO10" s="16" t="str">
        <f>IF(PLAN!J8="","",INT((PLAN!J8-TimelineStart)/7)+1)</f>
        <v/>
      </c>
      <c r="BP10" s="16" t="str">
        <f>IF(PLAN!K8="","",INT((PLAN!K8-TimelineStart)/7)+1)</f>
        <v/>
      </c>
      <c r="BQ10" s="16">
        <f t="shared" si="54"/>
        <v>-6575</v>
      </c>
      <c r="BR10" s="16" t="str">
        <f t="shared" si="55"/>
        <v/>
      </c>
    </row>
    <row r="11" spans="1:70" ht="18" customHeight="1" x14ac:dyDescent="0.25">
      <c r="A11" s="16">
        <f>PLAN!A9</f>
        <v>8</v>
      </c>
      <c r="B11" s="16">
        <f>PLAN!B9</f>
        <v>0</v>
      </c>
      <c r="C11" s="16">
        <f>PLAN!C9</f>
        <v>0</v>
      </c>
      <c r="D11" s="16">
        <f>PLAN!D9</f>
        <v>0</v>
      </c>
      <c r="E11" s="17">
        <f>PLAN!E9</f>
        <v>0</v>
      </c>
      <c r="F11" s="16">
        <f>PLAN!F9</f>
        <v>0</v>
      </c>
      <c r="G11" s="18">
        <f>PLAN!L9</f>
        <v>0</v>
      </c>
      <c r="H11" s="18">
        <f>PLAN!M9</f>
        <v>0</v>
      </c>
      <c r="I11" s="19">
        <f>PLAN!O9</f>
        <v>0</v>
      </c>
      <c r="J11" s="16" t="str">
        <f>PLAN!P9</f>
        <v>Not Started</v>
      </c>
      <c r="K11" s="16" t="str">
        <f>PLAN!H9</f>
        <v>No</v>
      </c>
      <c r="L11" s="20" t="str">
        <f t="shared" si="0"/>
        <v/>
      </c>
      <c r="M11" s="20" t="str">
        <f t="shared" si="1"/>
        <v/>
      </c>
      <c r="N11" s="20" t="str">
        <f t="shared" si="2"/>
        <v/>
      </c>
      <c r="O11" s="20" t="str">
        <f t="shared" si="3"/>
        <v/>
      </c>
      <c r="P11" s="20" t="str">
        <f t="shared" si="4"/>
        <v/>
      </c>
      <c r="Q11" s="20" t="str">
        <f t="shared" si="5"/>
        <v/>
      </c>
      <c r="R11" s="20" t="str">
        <f t="shared" si="6"/>
        <v/>
      </c>
      <c r="S11" s="20" t="str">
        <f t="shared" si="7"/>
        <v/>
      </c>
      <c r="T11" s="20" t="str">
        <f t="shared" si="8"/>
        <v/>
      </c>
      <c r="U11" s="20" t="str">
        <f t="shared" si="9"/>
        <v/>
      </c>
      <c r="V11" s="20" t="str">
        <f t="shared" si="10"/>
        <v/>
      </c>
      <c r="W11" s="20" t="str">
        <f t="shared" si="11"/>
        <v/>
      </c>
      <c r="X11" s="20" t="str">
        <f t="shared" si="12"/>
        <v/>
      </c>
      <c r="Y11" s="20" t="str">
        <f t="shared" si="13"/>
        <v/>
      </c>
      <c r="Z11" s="20" t="str">
        <f t="shared" si="14"/>
        <v/>
      </c>
      <c r="AA11" s="20" t="str">
        <f t="shared" si="15"/>
        <v/>
      </c>
      <c r="AB11" s="20" t="str">
        <f t="shared" si="16"/>
        <v/>
      </c>
      <c r="AC11" s="20" t="str">
        <f t="shared" si="17"/>
        <v/>
      </c>
      <c r="AD11" s="20" t="str">
        <f t="shared" si="18"/>
        <v/>
      </c>
      <c r="AE11" s="20" t="str">
        <f t="shared" si="19"/>
        <v/>
      </c>
      <c r="AF11" s="20" t="str">
        <f t="shared" si="20"/>
        <v/>
      </c>
      <c r="AG11" s="20" t="str">
        <f t="shared" si="21"/>
        <v/>
      </c>
      <c r="AH11" s="20" t="str">
        <f t="shared" si="22"/>
        <v/>
      </c>
      <c r="AI11" s="20" t="str">
        <f t="shared" si="23"/>
        <v/>
      </c>
      <c r="AJ11" s="20" t="str">
        <f t="shared" si="24"/>
        <v/>
      </c>
      <c r="AK11" s="20" t="str">
        <f t="shared" si="25"/>
        <v/>
      </c>
      <c r="AL11" s="20" t="str">
        <f t="shared" si="26"/>
        <v/>
      </c>
      <c r="AM11" s="20" t="str">
        <f t="shared" si="27"/>
        <v/>
      </c>
      <c r="AN11" s="20" t="str">
        <f t="shared" si="28"/>
        <v/>
      </c>
      <c r="AO11" s="20" t="str">
        <f t="shared" si="29"/>
        <v/>
      </c>
      <c r="AP11" s="20" t="str">
        <f t="shared" si="30"/>
        <v/>
      </c>
      <c r="AQ11" s="20" t="str">
        <f t="shared" si="31"/>
        <v/>
      </c>
      <c r="AR11" s="20" t="str">
        <f t="shared" si="32"/>
        <v/>
      </c>
      <c r="AS11" s="20" t="str">
        <f t="shared" si="33"/>
        <v/>
      </c>
      <c r="AT11" s="20" t="str">
        <f t="shared" si="34"/>
        <v/>
      </c>
      <c r="AU11" s="20" t="str">
        <f t="shared" si="35"/>
        <v/>
      </c>
      <c r="AV11" s="20" t="str">
        <f t="shared" si="36"/>
        <v/>
      </c>
      <c r="AW11" s="20" t="str">
        <f t="shared" si="37"/>
        <v/>
      </c>
      <c r="AX11" s="20" t="str">
        <f t="shared" si="38"/>
        <v/>
      </c>
      <c r="AY11" s="20" t="str">
        <f t="shared" si="39"/>
        <v/>
      </c>
      <c r="AZ11" s="20" t="str">
        <f t="shared" si="40"/>
        <v/>
      </c>
      <c r="BA11" s="20" t="str">
        <f t="shared" si="41"/>
        <v/>
      </c>
      <c r="BB11" s="20" t="str">
        <f t="shared" si="42"/>
        <v/>
      </c>
      <c r="BC11" s="20" t="str">
        <f t="shared" si="43"/>
        <v/>
      </c>
      <c r="BD11" s="20" t="str">
        <f t="shared" si="44"/>
        <v/>
      </c>
      <c r="BE11" s="20" t="str">
        <f t="shared" si="45"/>
        <v/>
      </c>
      <c r="BF11" s="20" t="str">
        <f t="shared" si="46"/>
        <v/>
      </c>
      <c r="BG11" s="20" t="str">
        <f t="shared" si="47"/>
        <v/>
      </c>
      <c r="BH11" s="20" t="str">
        <f t="shared" si="48"/>
        <v/>
      </c>
      <c r="BI11" s="20" t="str">
        <f t="shared" si="49"/>
        <v/>
      </c>
      <c r="BJ11" s="20" t="str">
        <f t="shared" si="50"/>
        <v/>
      </c>
      <c r="BK11" s="20" t="str">
        <f t="shared" si="51"/>
        <v/>
      </c>
      <c r="BM11" s="16">
        <f t="shared" si="52"/>
        <v>-6575</v>
      </c>
      <c r="BN11" s="16">
        <f t="shared" si="53"/>
        <v>-6575</v>
      </c>
      <c r="BO11" s="16" t="str">
        <f>IF(PLAN!J9="","",INT((PLAN!J9-TimelineStart)/7)+1)</f>
        <v/>
      </c>
      <c r="BP11" s="16" t="str">
        <f>IF(PLAN!K9="","",INT((PLAN!K9-TimelineStart)/7)+1)</f>
        <v/>
      </c>
      <c r="BQ11" s="16">
        <f t="shared" si="54"/>
        <v>-6575</v>
      </c>
      <c r="BR11" s="16" t="str">
        <f t="shared" si="55"/>
        <v/>
      </c>
    </row>
    <row r="12" spans="1:70" ht="18" customHeight="1" x14ac:dyDescent="0.25">
      <c r="A12" s="16">
        <f>PLAN!A10</f>
        <v>9</v>
      </c>
      <c r="B12" s="16">
        <f>PLAN!B10</f>
        <v>0</v>
      </c>
      <c r="C12" s="16">
        <f>PLAN!C10</f>
        <v>0</v>
      </c>
      <c r="D12" s="16">
        <f>PLAN!D10</f>
        <v>0</v>
      </c>
      <c r="E12" s="17">
        <f>PLAN!E10</f>
        <v>0</v>
      </c>
      <c r="F12" s="16">
        <f>PLAN!F10</f>
        <v>0</v>
      </c>
      <c r="G12" s="18">
        <f>PLAN!L10</f>
        <v>0</v>
      </c>
      <c r="H12" s="18">
        <f>PLAN!M10</f>
        <v>0</v>
      </c>
      <c r="I12" s="19">
        <f>PLAN!O10</f>
        <v>0</v>
      </c>
      <c r="J12" s="16" t="str">
        <f>PLAN!P10</f>
        <v>Not Started</v>
      </c>
      <c r="K12" s="16" t="str">
        <f>PLAN!H10</f>
        <v>No</v>
      </c>
      <c r="L12" s="20" t="str">
        <f t="shared" si="0"/>
        <v/>
      </c>
      <c r="M12" s="20" t="str">
        <f t="shared" si="1"/>
        <v/>
      </c>
      <c r="N12" s="20" t="str">
        <f t="shared" si="2"/>
        <v/>
      </c>
      <c r="O12" s="20" t="str">
        <f t="shared" si="3"/>
        <v/>
      </c>
      <c r="P12" s="20" t="str">
        <f t="shared" si="4"/>
        <v/>
      </c>
      <c r="Q12" s="20" t="str">
        <f t="shared" si="5"/>
        <v/>
      </c>
      <c r="R12" s="20" t="str">
        <f t="shared" si="6"/>
        <v/>
      </c>
      <c r="S12" s="20" t="str">
        <f t="shared" si="7"/>
        <v/>
      </c>
      <c r="T12" s="20" t="str">
        <f t="shared" si="8"/>
        <v/>
      </c>
      <c r="U12" s="20" t="str">
        <f t="shared" si="9"/>
        <v/>
      </c>
      <c r="V12" s="20" t="str">
        <f t="shared" si="10"/>
        <v/>
      </c>
      <c r="W12" s="20" t="str">
        <f t="shared" si="11"/>
        <v/>
      </c>
      <c r="X12" s="20" t="str">
        <f t="shared" si="12"/>
        <v/>
      </c>
      <c r="Y12" s="20" t="str">
        <f t="shared" si="13"/>
        <v/>
      </c>
      <c r="Z12" s="20" t="str">
        <f t="shared" si="14"/>
        <v/>
      </c>
      <c r="AA12" s="20" t="str">
        <f t="shared" si="15"/>
        <v/>
      </c>
      <c r="AB12" s="20" t="str">
        <f t="shared" si="16"/>
        <v/>
      </c>
      <c r="AC12" s="20" t="str">
        <f t="shared" si="17"/>
        <v/>
      </c>
      <c r="AD12" s="20" t="str">
        <f t="shared" si="18"/>
        <v/>
      </c>
      <c r="AE12" s="20" t="str">
        <f t="shared" si="19"/>
        <v/>
      </c>
      <c r="AF12" s="20" t="str">
        <f t="shared" si="20"/>
        <v/>
      </c>
      <c r="AG12" s="20" t="str">
        <f t="shared" si="21"/>
        <v/>
      </c>
      <c r="AH12" s="20" t="str">
        <f t="shared" si="22"/>
        <v/>
      </c>
      <c r="AI12" s="20" t="str">
        <f t="shared" si="23"/>
        <v/>
      </c>
      <c r="AJ12" s="20" t="str">
        <f t="shared" si="24"/>
        <v/>
      </c>
      <c r="AK12" s="20" t="str">
        <f t="shared" si="25"/>
        <v/>
      </c>
      <c r="AL12" s="20" t="str">
        <f t="shared" si="26"/>
        <v/>
      </c>
      <c r="AM12" s="20" t="str">
        <f t="shared" si="27"/>
        <v/>
      </c>
      <c r="AN12" s="20" t="str">
        <f t="shared" si="28"/>
        <v/>
      </c>
      <c r="AO12" s="20" t="str">
        <f t="shared" si="29"/>
        <v/>
      </c>
      <c r="AP12" s="20" t="str">
        <f t="shared" si="30"/>
        <v/>
      </c>
      <c r="AQ12" s="20" t="str">
        <f t="shared" si="31"/>
        <v/>
      </c>
      <c r="AR12" s="20" t="str">
        <f t="shared" si="32"/>
        <v/>
      </c>
      <c r="AS12" s="20" t="str">
        <f t="shared" si="33"/>
        <v/>
      </c>
      <c r="AT12" s="20" t="str">
        <f t="shared" si="34"/>
        <v/>
      </c>
      <c r="AU12" s="20" t="str">
        <f t="shared" si="35"/>
        <v/>
      </c>
      <c r="AV12" s="20" t="str">
        <f t="shared" si="36"/>
        <v/>
      </c>
      <c r="AW12" s="20" t="str">
        <f t="shared" si="37"/>
        <v/>
      </c>
      <c r="AX12" s="20" t="str">
        <f t="shared" si="38"/>
        <v/>
      </c>
      <c r="AY12" s="20" t="str">
        <f t="shared" si="39"/>
        <v/>
      </c>
      <c r="AZ12" s="20" t="str">
        <f t="shared" si="40"/>
        <v/>
      </c>
      <c r="BA12" s="20" t="str">
        <f t="shared" si="41"/>
        <v/>
      </c>
      <c r="BB12" s="20" t="str">
        <f t="shared" si="42"/>
        <v/>
      </c>
      <c r="BC12" s="20" t="str">
        <f t="shared" si="43"/>
        <v/>
      </c>
      <c r="BD12" s="20" t="str">
        <f t="shared" si="44"/>
        <v/>
      </c>
      <c r="BE12" s="20" t="str">
        <f t="shared" si="45"/>
        <v/>
      </c>
      <c r="BF12" s="20" t="str">
        <f t="shared" si="46"/>
        <v/>
      </c>
      <c r="BG12" s="20" t="str">
        <f t="shared" si="47"/>
        <v/>
      </c>
      <c r="BH12" s="20" t="str">
        <f t="shared" si="48"/>
        <v/>
      </c>
      <c r="BI12" s="20" t="str">
        <f t="shared" si="49"/>
        <v/>
      </c>
      <c r="BJ12" s="20" t="str">
        <f t="shared" si="50"/>
        <v/>
      </c>
      <c r="BK12" s="20" t="str">
        <f t="shared" si="51"/>
        <v/>
      </c>
      <c r="BM12" s="16">
        <f t="shared" si="52"/>
        <v>-6575</v>
      </c>
      <c r="BN12" s="16">
        <f t="shared" si="53"/>
        <v>-6575</v>
      </c>
      <c r="BO12" s="16" t="str">
        <f>IF(PLAN!J10="","",INT((PLAN!J10-TimelineStart)/7)+1)</f>
        <v/>
      </c>
      <c r="BP12" s="16" t="str">
        <f>IF(PLAN!K10="","",INT((PLAN!K10-TimelineStart)/7)+1)</f>
        <v/>
      </c>
      <c r="BQ12" s="16">
        <f t="shared" si="54"/>
        <v>-6575</v>
      </c>
      <c r="BR12" s="16" t="str">
        <f t="shared" si="55"/>
        <v/>
      </c>
    </row>
    <row r="13" spans="1:70" ht="18" customHeight="1" x14ac:dyDescent="0.25">
      <c r="A13" s="16">
        <f>PLAN!A11</f>
        <v>10</v>
      </c>
      <c r="B13" s="16">
        <f>PLAN!B11</f>
        <v>0</v>
      </c>
      <c r="C13" s="16">
        <f>PLAN!C11</f>
        <v>0</v>
      </c>
      <c r="D13" s="16">
        <f>PLAN!D11</f>
        <v>0</v>
      </c>
      <c r="E13" s="17">
        <f>PLAN!E11</f>
        <v>0</v>
      </c>
      <c r="F13" s="16">
        <f>PLAN!F11</f>
        <v>0</v>
      </c>
      <c r="G13" s="18">
        <f>PLAN!L11</f>
        <v>0</v>
      </c>
      <c r="H13" s="18">
        <f>PLAN!M11</f>
        <v>0</v>
      </c>
      <c r="I13" s="19">
        <f>PLAN!O11</f>
        <v>0</v>
      </c>
      <c r="J13" s="16" t="str">
        <f>PLAN!P11</f>
        <v>Not Started</v>
      </c>
      <c r="K13" s="16" t="str">
        <f>PLAN!H11</f>
        <v>No</v>
      </c>
      <c r="L13" s="20" t="str">
        <f t="shared" si="0"/>
        <v/>
      </c>
      <c r="M13" s="20" t="str">
        <f t="shared" si="1"/>
        <v/>
      </c>
      <c r="N13" s="20" t="str">
        <f t="shared" si="2"/>
        <v/>
      </c>
      <c r="O13" s="20" t="str">
        <f t="shared" si="3"/>
        <v/>
      </c>
      <c r="P13" s="20" t="str">
        <f t="shared" si="4"/>
        <v/>
      </c>
      <c r="Q13" s="20" t="str">
        <f t="shared" si="5"/>
        <v/>
      </c>
      <c r="R13" s="20" t="str">
        <f t="shared" si="6"/>
        <v/>
      </c>
      <c r="S13" s="20" t="str">
        <f t="shared" si="7"/>
        <v/>
      </c>
      <c r="T13" s="20" t="str">
        <f t="shared" si="8"/>
        <v/>
      </c>
      <c r="U13" s="20" t="str">
        <f t="shared" si="9"/>
        <v/>
      </c>
      <c r="V13" s="20" t="str">
        <f t="shared" si="10"/>
        <v/>
      </c>
      <c r="W13" s="20" t="str">
        <f t="shared" si="11"/>
        <v/>
      </c>
      <c r="X13" s="20" t="str">
        <f t="shared" si="12"/>
        <v/>
      </c>
      <c r="Y13" s="20" t="str">
        <f t="shared" si="13"/>
        <v/>
      </c>
      <c r="Z13" s="20" t="str">
        <f t="shared" si="14"/>
        <v/>
      </c>
      <c r="AA13" s="20" t="str">
        <f t="shared" si="15"/>
        <v/>
      </c>
      <c r="AB13" s="20" t="str">
        <f t="shared" si="16"/>
        <v/>
      </c>
      <c r="AC13" s="20" t="str">
        <f t="shared" si="17"/>
        <v/>
      </c>
      <c r="AD13" s="20" t="str">
        <f t="shared" si="18"/>
        <v/>
      </c>
      <c r="AE13" s="20" t="str">
        <f t="shared" si="19"/>
        <v/>
      </c>
      <c r="AF13" s="20" t="str">
        <f t="shared" si="20"/>
        <v/>
      </c>
      <c r="AG13" s="20" t="str">
        <f t="shared" si="21"/>
        <v/>
      </c>
      <c r="AH13" s="20" t="str">
        <f t="shared" si="22"/>
        <v/>
      </c>
      <c r="AI13" s="20" t="str">
        <f t="shared" si="23"/>
        <v/>
      </c>
      <c r="AJ13" s="20" t="str">
        <f t="shared" si="24"/>
        <v/>
      </c>
      <c r="AK13" s="20" t="str">
        <f t="shared" si="25"/>
        <v/>
      </c>
      <c r="AL13" s="20" t="str">
        <f t="shared" si="26"/>
        <v/>
      </c>
      <c r="AM13" s="20" t="str">
        <f t="shared" si="27"/>
        <v/>
      </c>
      <c r="AN13" s="20" t="str">
        <f t="shared" si="28"/>
        <v/>
      </c>
      <c r="AO13" s="20" t="str">
        <f t="shared" si="29"/>
        <v/>
      </c>
      <c r="AP13" s="20" t="str">
        <f t="shared" si="30"/>
        <v/>
      </c>
      <c r="AQ13" s="20" t="str">
        <f t="shared" si="31"/>
        <v/>
      </c>
      <c r="AR13" s="20" t="str">
        <f t="shared" si="32"/>
        <v/>
      </c>
      <c r="AS13" s="20" t="str">
        <f t="shared" si="33"/>
        <v/>
      </c>
      <c r="AT13" s="20" t="str">
        <f t="shared" si="34"/>
        <v/>
      </c>
      <c r="AU13" s="20" t="str">
        <f t="shared" si="35"/>
        <v/>
      </c>
      <c r="AV13" s="20" t="str">
        <f t="shared" si="36"/>
        <v/>
      </c>
      <c r="AW13" s="20" t="str">
        <f t="shared" si="37"/>
        <v/>
      </c>
      <c r="AX13" s="20" t="str">
        <f t="shared" si="38"/>
        <v/>
      </c>
      <c r="AY13" s="20" t="str">
        <f t="shared" si="39"/>
        <v/>
      </c>
      <c r="AZ13" s="20" t="str">
        <f t="shared" si="40"/>
        <v/>
      </c>
      <c r="BA13" s="20" t="str">
        <f t="shared" si="41"/>
        <v/>
      </c>
      <c r="BB13" s="20" t="str">
        <f t="shared" si="42"/>
        <v/>
      </c>
      <c r="BC13" s="20" t="str">
        <f t="shared" si="43"/>
        <v/>
      </c>
      <c r="BD13" s="20" t="str">
        <f t="shared" si="44"/>
        <v/>
      </c>
      <c r="BE13" s="20" t="str">
        <f t="shared" si="45"/>
        <v/>
      </c>
      <c r="BF13" s="20" t="str">
        <f t="shared" si="46"/>
        <v/>
      </c>
      <c r="BG13" s="20" t="str">
        <f t="shared" si="47"/>
        <v/>
      </c>
      <c r="BH13" s="20" t="str">
        <f t="shared" si="48"/>
        <v/>
      </c>
      <c r="BI13" s="20" t="str">
        <f t="shared" si="49"/>
        <v/>
      </c>
      <c r="BJ13" s="20" t="str">
        <f t="shared" si="50"/>
        <v/>
      </c>
      <c r="BK13" s="20" t="str">
        <f t="shared" si="51"/>
        <v/>
      </c>
      <c r="BM13" s="16">
        <f t="shared" si="52"/>
        <v>-6575</v>
      </c>
      <c r="BN13" s="16">
        <f t="shared" si="53"/>
        <v>-6575</v>
      </c>
      <c r="BO13" s="16" t="str">
        <f>IF(PLAN!J11="","",INT((PLAN!J11-TimelineStart)/7)+1)</f>
        <v/>
      </c>
      <c r="BP13" s="16" t="str">
        <f>IF(PLAN!K11="","",INT((PLAN!K11-TimelineStart)/7)+1)</f>
        <v/>
      </c>
      <c r="BQ13" s="16">
        <f t="shared" si="54"/>
        <v>-6575</v>
      </c>
      <c r="BR13" s="16" t="str">
        <f t="shared" si="55"/>
        <v/>
      </c>
    </row>
    <row r="14" spans="1:70" ht="18" customHeight="1" x14ac:dyDescent="0.25">
      <c r="A14" s="16">
        <f>PLAN!A12</f>
        <v>11</v>
      </c>
      <c r="B14" s="16">
        <f>PLAN!B12</f>
        <v>0</v>
      </c>
      <c r="C14" s="16">
        <f>PLAN!C12</f>
        <v>0</v>
      </c>
      <c r="D14" s="16">
        <f>PLAN!D12</f>
        <v>0</v>
      </c>
      <c r="E14" s="17">
        <f>PLAN!E12</f>
        <v>0</v>
      </c>
      <c r="F14" s="16">
        <f>PLAN!F12</f>
        <v>0</v>
      </c>
      <c r="G14" s="18">
        <f>PLAN!L12</f>
        <v>0</v>
      </c>
      <c r="H14" s="18">
        <f>PLAN!M12</f>
        <v>0</v>
      </c>
      <c r="I14" s="19">
        <f>PLAN!O12</f>
        <v>0</v>
      </c>
      <c r="J14" s="16" t="str">
        <f>PLAN!P12</f>
        <v>Not Started</v>
      </c>
      <c r="K14" s="16" t="str">
        <f>PLAN!H12</f>
        <v>No</v>
      </c>
      <c r="L14" s="20" t="str">
        <f t="shared" si="0"/>
        <v/>
      </c>
      <c r="M14" s="20" t="str">
        <f t="shared" si="1"/>
        <v/>
      </c>
      <c r="N14" s="20" t="str">
        <f t="shared" si="2"/>
        <v/>
      </c>
      <c r="O14" s="20" t="str">
        <f t="shared" si="3"/>
        <v/>
      </c>
      <c r="P14" s="20" t="str">
        <f t="shared" si="4"/>
        <v/>
      </c>
      <c r="Q14" s="20" t="str">
        <f t="shared" si="5"/>
        <v/>
      </c>
      <c r="R14" s="20" t="str">
        <f t="shared" si="6"/>
        <v/>
      </c>
      <c r="S14" s="20" t="str">
        <f t="shared" si="7"/>
        <v/>
      </c>
      <c r="T14" s="20" t="str">
        <f t="shared" si="8"/>
        <v/>
      </c>
      <c r="U14" s="20" t="str">
        <f t="shared" si="9"/>
        <v/>
      </c>
      <c r="V14" s="20" t="str">
        <f t="shared" si="10"/>
        <v/>
      </c>
      <c r="W14" s="20" t="str">
        <f t="shared" si="11"/>
        <v/>
      </c>
      <c r="X14" s="20" t="str">
        <f t="shared" si="12"/>
        <v/>
      </c>
      <c r="Y14" s="20" t="str">
        <f t="shared" si="13"/>
        <v/>
      </c>
      <c r="Z14" s="20" t="str">
        <f t="shared" si="14"/>
        <v/>
      </c>
      <c r="AA14" s="20" t="str">
        <f t="shared" si="15"/>
        <v/>
      </c>
      <c r="AB14" s="20" t="str">
        <f t="shared" si="16"/>
        <v/>
      </c>
      <c r="AC14" s="20" t="str">
        <f t="shared" si="17"/>
        <v/>
      </c>
      <c r="AD14" s="20" t="str">
        <f t="shared" si="18"/>
        <v/>
      </c>
      <c r="AE14" s="20" t="str">
        <f t="shared" si="19"/>
        <v/>
      </c>
      <c r="AF14" s="20" t="str">
        <f t="shared" si="20"/>
        <v/>
      </c>
      <c r="AG14" s="20" t="str">
        <f t="shared" si="21"/>
        <v/>
      </c>
      <c r="AH14" s="20" t="str">
        <f t="shared" si="22"/>
        <v/>
      </c>
      <c r="AI14" s="20" t="str">
        <f t="shared" si="23"/>
        <v/>
      </c>
      <c r="AJ14" s="20" t="str">
        <f t="shared" si="24"/>
        <v/>
      </c>
      <c r="AK14" s="20" t="str">
        <f t="shared" si="25"/>
        <v/>
      </c>
      <c r="AL14" s="20" t="str">
        <f t="shared" si="26"/>
        <v/>
      </c>
      <c r="AM14" s="20" t="str">
        <f t="shared" si="27"/>
        <v/>
      </c>
      <c r="AN14" s="20" t="str">
        <f t="shared" si="28"/>
        <v/>
      </c>
      <c r="AO14" s="20" t="str">
        <f t="shared" si="29"/>
        <v/>
      </c>
      <c r="AP14" s="20" t="str">
        <f t="shared" si="30"/>
        <v/>
      </c>
      <c r="AQ14" s="20" t="str">
        <f t="shared" si="31"/>
        <v/>
      </c>
      <c r="AR14" s="20" t="str">
        <f t="shared" si="32"/>
        <v/>
      </c>
      <c r="AS14" s="20" t="str">
        <f t="shared" si="33"/>
        <v/>
      </c>
      <c r="AT14" s="20" t="str">
        <f t="shared" si="34"/>
        <v/>
      </c>
      <c r="AU14" s="20" t="str">
        <f t="shared" si="35"/>
        <v/>
      </c>
      <c r="AV14" s="20" t="str">
        <f t="shared" si="36"/>
        <v/>
      </c>
      <c r="AW14" s="20" t="str">
        <f t="shared" si="37"/>
        <v/>
      </c>
      <c r="AX14" s="20" t="str">
        <f t="shared" si="38"/>
        <v/>
      </c>
      <c r="AY14" s="20" t="str">
        <f t="shared" si="39"/>
        <v/>
      </c>
      <c r="AZ14" s="20" t="str">
        <f t="shared" si="40"/>
        <v/>
      </c>
      <c r="BA14" s="20" t="str">
        <f t="shared" si="41"/>
        <v/>
      </c>
      <c r="BB14" s="20" t="str">
        <f t="shared" si="42"/>
        <v/>
      </c>
      <c r="BC14" s="20" t="str">
        <f t="shared" si="43"/>
        <v/>
      </c>
      <c r="BD14" s="20" t="str">
        <f t="shared" si="44"/>
        <v/>
      </c>
      <c r="BE14" s="20" t="str">
        <f t="shared" si="45"/>
        <v/>
      </c>
      <c r="BF14" s="20" t="str">
        <f t="shared" si="46"/>
        <v/>
      </c>
      <c r="BG14" s="20" t="str">
        <f t="shared" si="47"/>
        <v/>
      </c>
      <c r="BH14" s="20" t="str">
        <f t="shared" si="48"/>
        <v/>
      </c>
      <c r="BI14" s="20" t="str">
        <f t="shared" si="49"/>
        <v/>
      </c>
      <c r="BJ14" s="20" t="str">
        <f t="shared" si="50"/>
        <v/>
      </c>
      <c r="BK14" s="20" t="str">
        <f t="shared" si="51"/>
        <v/>
      </c>
      <c r="BM14" s="16">
        <f t="shared" si="52"/>
        <v>-6575</v>
      </c>
      <c r="BN14" s="16">
        <f t="shared" si="53"/>
        <v>-6575</v>
      </c>
      <c r="BO14" s="16" t="str">
        <f>IF(PLAN!J12="","",INT((PLAN!J12-TimelineStart)/7)+1)</f>
        <v/>
      </c>
      <c r="BP14" s="16" t="str">
        <f>IF(PLAN!K12="","",INT((PLAN!K12-TimelineStart)/7)+1)</f>
        <v/>
      </c>
      <c r="BQ14" s="16">
        <f t="shared" si="54"/>
        <v>-6575</v>
      </c>
      <c r="BR14" s="16" t="str">
        <f t="shared" si="55"/>
        <v/>
      </c>
    </row>
    <row r="15" spans="1:70" ht="18" customHeight="1" x14ac:dyDescent="0.25">
      <c r="A15" s="16">
        <f>PLAN!A13</f>
        <v>12</v>
      </c>
      <c r="B15" s="16">
        <f>PLAN!B13</f>
        <v>0</v>
      </c>
      <c r="C15" s="16">
        <f>PLAN!C13</f>
        <v>0</v>
      </c>
      <c r="D15" s="16">
        <f>PLAN!D13</f>
        <v>0</v>
      </c>
      <c r="E15" s="17">
        <f>PLAN!E13</f>
        <v>0</v>
      </c>
      <c r="F15" s="16">
        <f>PLAN!F13</f>
        <v>0</v>
      </c>
      <c r="G15" s="18">
        <f>PLAN!L13</f>
        <v>0</v>
      </c>
      <c r="H15" s="18">
        <f>PLAN!M13</f>
        <v>0</v>
      </c>
      <c r="I15" s="19">
        <f>PLAN!O13</f>
        <v>0</v>
      </c>
      <c r="J15" s="16" t="str">
        <f>PLAN!P13</f>
        <v>Not Started</v>
      </c>
      <c r="K15" s="16" t="str">
        <f>PLAN!H13</f>
        <v>No</v>
      </c>
      <c r="L15" s="20" t="str">
        <f t="shared" si="0"/>
        <v/>
      </c>
      <c r="M15" s="20" t="str">
        <f t="shared" si="1"/>
        <v/>
      </c>
      <c r="N15" s="20" t="str">
        <f t="shared" si="2"/>
        <v/>
      </c>
      <c r="O15" s="20" t="str">
        <f t="shared" si="3"/>
        <v/>
      </c>
      <c r="P15" s="20" t="str">
        <f t="shared" si="4"/>
        <v/>
      </c>
      <c r="Q15" s="20" t="str">
        <f t="shared" si="5"/>
        <v/>
      </c>
      <c r="R15" s="20" t="str">
        <f t="shared" si="6"/>
        <v/>
      </c>
      <c r="S15" s="20" t="str">
        <f t="shared" si="7"/>
        <v/>
      </c>
      <c r="T15" s="20" t="str">
        <f t="shared" si="8"/>
        <v/>
      </c>
      <c r="U15" s="20" t="str">
        <f t="shared" si="9"/>
        <v/>
      </c>
      <c r="V15" s="20" t="str">
        <f t="shared" si="10"/>
        <v/>
      </c>
      <c r="W15" s="20" t="str">
        <f t="shared" si="11"/>
        <v/>
      </c>
      <c r="X15" s="20" t="str">
        <f t="shared" si="12"/>
        <v/>
      </c>
      <c r="Y15" s="20" t="str">
        <f t="shared" si="13"/>
        <v/>
      </c>
      <c r="Z15" s="20" t="str">
        <f t="shared" si="14"/>
        <v/>
      </c>
      <c r="AA15" s="20" t="str">
        <f t="shared" si="15"/>
        <v/>
      </c>
      <c r="AB15" s="20" t="str">
        <f t="shared" si="16"/>
        <v/>
      </c>
      <c r="AC15" s="20" t="str">
        <f t="shared" si="17"/>
        <v/>
      </c>
      <c r="AD15" s="20" t="str">
        <f t="shared" si="18"/>
        <v/>
      </c>
      <c r="AE15" s="20" t="str">
        <f t="shared" si="19"/>
        <v/>
      </c>
      <c r="AF15" s="20" t="str">
        <f t="shared" si="20"/>
        <v/>
      </c>
      <c r="AG15" s="20" t="str">
        <f t="shared" si="21"/>
        <v/>
      </c>
      <c r="AH15" s="20" t="str">
        <f t="shared" si="22"/>
        <v/>
      </c>
      <c r="AI15" s="20" t="str">
        <f t="shared" si="23"/>
        <v/>
      </c>
      <c r="AJ15" s="20" t="str">
        <f t="shared" si="24"/>
        <v/>
      </c>
      <c r="AK15" s="20" t="str">
        <f t="shared" si="25"/>
        <v/>
      </c>
      <c r="AL15" s="20" t="str">
        <f t="shared" si="26"/>
        <v/>
      </c>
      <c r="AM15" s="20" t="str">
        <f t="shared" si="27"/>
        <v/>
      </c>
      <c r="AN15" s="20" t="str">
        <f t="shared" si="28"/>
        <v/>
      </c>
      <c r="AO15" s="20" t="str">
        <f t="shared" si="29"/>
        <v/>
      </c>
      <c r="AP15" s="20" t="str">
        <f t="shared" si="30"/>
        <v/>
      </c>
      <c r="AQ15" s="20" t="str">
        <f t="shared" si="31"/>
        <v/>
      </c>
      <c r="AR15" s="20" t="str">
        <f t="shared" si="32"/>
        <v/>
      </c>
      <c r="AS15" s="20" t="str">
        <f t="shared" si="33"/>
        <v/>
      </c>
      <c r="AT15" s="20" t="str">
        <f t="shared" si="34"/>
        <v/>
      </c>
      <c r="AU15" s="20" t="str">
        <f t="shared" si="35"/>
        <v/>
      </c>
      <c r="AV15" s="20" t="str">
        <f t="shared" si="36"/>
        <v/>
      </c>
      <c r="AW15" s="20" t="str">
        <f t="shared" si="37"/>
        <v/>
      </c>
      <c r="AX15" s="20" t="str">
        <f t="shared" si="38"/>
        <v/>
      </c>
      <c r="AY15" s="20" t="str">
        <f t="shared" si="39"/>
        <v/>
      </c>
      <c r="AZ15" s="20" t="str">
        <f t="shared" si="40"/>
        <v/>
      </c>
      <c r="BA15" s="20" t="str">
        <f t="shared" si="41"/>
        <v/>
      </c>
      <c r="BB15" s="20" t="str">
        <f t="shared" si="42"/>
        <v/>
      </c>
      <c r="BC15" s="20" t="str">
        <f t="shared" si="43"/>
        <v/>
      </c>
      <c r="BD15" s="20" t="str">
        <f t="shared" si="44"/>
        <v/>
      </c>
      <c r="BE15" s="20" t="str">
        <f t="shared" si="45"/>
        <v/>
      </c>
      <c r="BF15" s="20" t="str">
        <f t="shared" si="46"/>
        <v/>
      </c>
      <c r="BG15" s="20" t="str">
        <f t="shared" si="47"/>
        <v/>
      </c>
      <c r="BH15" s="20" t="str">
        <f t="shared" si="48"/>
        <v/>
      </c>
      <c r="BI15" s="20" t="str">
        <f t="shared" si="49"/>
        <v/>
      </c>
      <c r="BJ15" s="20" t="str">
        <f t="shared" si="50"/>
        <v/>
      </c>
      <c r="BK15" s="20" t="str">
        <f t="shared" si="51"/>
        <v/>
      </c>
      <c r="BM15" s="16">
        <f t="shared" si="52"/>
        <v>-6575</v>
      </c>
      <c r="BN15" s="16">
        <f t="shared" si="53"/>
        <v>-6575</v>
      </c>
      <c r="BO15" s="16" t="str">
        <f>IF(PLAN!J13="","",INT((PLAN!J13-TimelineStart)/7)+1)</f>
        <v/>
      </c>
      <c r="BP15" s="16" t="str">
        <f>IF(PLAN!K13="","",INT((PLAN!K13-TimelineStart)/7)+1)</f>
        <v/>
      </c>
      <c r="BQ15" s="16">
        <f t="shared" si="54"/>
        <v>-6575</v>
      </c>
      <c r="BR15" s="16" t="str">
        <f t="shared" si="55"/>
        <v/>
      </c>
    </row>
    <row r="16" spans="1:70" ht="18" customHeight="1" x14ac:dyDescent="0.25">
      <c r="A16" s="16">
        <f>PLAN!A14</f>
        <v>13</v>
      </c>
      <c r="B16" s="16">
        <f>PLAN!B14</f>
        <v>0</v>
      </c>
      <c r="C16" s="16">
        <f>PLAN!C14</f>
        <v>0</v>
      </c>
      <c r="D16" s="16">
        <f>PLAN!D14</f>
        <v>0</v>
      </c>
      <c r="E16" s="17">
        <f>PLAN!E14</f>
        <v>0</v>
      </c>
      <c r="F16" s="16">
        <f>PLAN!F14</f>
        <v>0</v>
      </c>
      <c r="G16" s="18">
        <f>PLAN!L14</f>
        <v>0</v>
      </c>
      <c r="H16" s="18">
        <f>PLAN!M14</f>
        <v>0</v>
      </c>
      <c r="I16" s="19">
        <f>PLAN!O14</f>
        <v>0</v>
      </c>
      <c r="J16" s="16" t="str">
        <f>PLAN!P14</f>
        <v>Not Started</v>
      </c>
      <c r="K16" s="16" t="str">
        <f>PLAN!H14</f>
        <v>No</v>
      </c>
      <c r="L16" s="20" t="str">
        <f t="shared" si="0"/>
        <v/>
      </c>
      <c r="M16" s="20" t="str">
        <f t="shared" si="1"/>
        <v/>
      </c>
      <c r="N16" s="20" t="str">
        <f t="shared" si="2"/>
        <v/>
      </c>
      <c r="O16" s="20" t="str">
        <f t="shared" si="3"/>
        <v/>
      </c>
      <c r="P16" s="20" t="str">
        <f t="shared" si="4"/>
        <v/>
      </c>
      <c r="Q16" s="20" t="str">
        <f t="shared" si="5"/>
        <v/>
      </c>
      <c r="R16" s="20" t="str">
        <f t="shared" si="6"/>
        <v/>
      </c>
      <c r="S16" s="20" t="str">
        <f t="shared" si="7"/>
        <v/>
      </c>
      <c r="T16" s="20" t="str">
        <f t="shared" si="8"/>
        <v/>
      </c>
      <c r="U16" s="20" t="str">
        <f t="shared" si="9"/>
        <v/>
      </c>
      <c r="V16" s="20" t="str">
        <f t="shared" si="10"/>
        <v/>
      </c>
      <c r="W16" s="20" t="str">
        <f t="shared" si="11"/>
        <v/>
      </c>
      <c r="X16" s="20" t="str">
        <f t="shared" si="12"/>
        <v/>
      </c>
      <c r="Y16" s="20" t="str">
        <f t="shared" si="13"/>
        <v/>
      </c>
      <c r="Z16" s="20" t="str">
        <f t="shared" si="14"/>
        <v/>
      </c>
      <c r="AA16" s="20" t="str">
        <f t="shared" si="15"/>
        <v/>
      </c>
      <c r="AB16" s="20" t="str">
        <f t="shared" si="16"/>
        <v/>
      </c>
      <c r="AC16" s="20" t="str">
        <f t="shared" si="17"/>
        <v/>
      </c>
      <c r="AD16" s="20" t="str">
        <f t="shared" si="18"/>
        <v/>
      </c>
      <c r="AE16" s="20" t="str">
        <f t="shared" si="19"/>
        <v/>
      </c>
      <c r="AF16" s="20" t="str">
        <f t="shared" si="20"/>
        <v/>
      </c>
      <c r="AG16" s="20" t="str">
        <f t="shared" si="21"/>
        <v/>
      </c>
      <c r="AH16" s="20" t="str">
        <f t="shared" si="22"/>
        <v/>
      </c>
      <c r="AI16" s="20" t="str">
        <f t="shared" si="23"/>
        <v/>
      </c>
      <c r="AJ16" s="20" t="str">
        <f t="shared" si="24"/>
        <v/>
      </c>
      <c r="AK16" s="20" t="str">
        <f t="shared" si="25"/>
        <v/>
      </c>
      <c r="AL16" s="20" t="str">
        <f t="shared" si="26"/>
        <v/>
      </c>
      <c r="AM16" s="20" t="str">
        <f t="shared" si="27"/>
        <v/>
      </c>
      <c r="AN16" s="20" t="str">
        <f t="shared" si="28"/>
        <v/>
      </c>
      <c r="AO16" s="20" t="str">
        <f t="shared" si="29"/>
        <v/>
      </c>
      <c r="AP16" s="20" t="str">
        <f t="shared" si="30"/>
        <v/>
      </c>
      <c r="AQ16" s="20" t="str">
        <f t="shared" si="31"/>
        <v/>
      </c>
      <c r="AR16" s="20" t="str">
        <f t="shared" si="32"/>
        <v/>
      </c>
      <c r="AS16" s="20" t="str">
        <f t="shared" si="33"/>
        <v/>
      </c>
      <c r="AT16" s="20" t="str">
        <f t="shared" si="34"/>
        <v/>
      </c>
      <c r="AU16" s="20" t="str">
        <f t="shared" si="35"/>
        <v/>
      </c>
      <c r="AV16" s="20" t="str">
        <f t="shared" si="36"/>
        <v/>
      </c>
      <c r="AW16" s="20" t="str">
        <f t="shared" si="37"/>
        <v/>
      </c>
      <c r="AX16" s="20" t="str">
        <f t="shared" si="38"/>
        <v/>
      </c>
      <c r="AY16" s="20" t="str">
        <f t="shared" si="39"/>
        <v/>
      </c>
      <c r="AZ16" s="20" t="str">
        <f t="shared" si="40"/>
        <v/>
      </c>
      <c r="BA16" s="20" t="str">
        <f t="shared" si="41"/>
        <v/>
      </c>
      <c r="BB16" s="20" t="str">
        <f t="shared" si="42"/>
        <v/>
      </c>
      <c r="BC16" s="20" t="str">
        <f t="shared" si="43"/>
        <v/>
      </c>
      <c r="BD16" s="20" t="str">
        <f t="shared" si="44"/>
        <v/>
      </c>
      <c r="BE16" s="20" t="str">
        <f t="shared" si="45"/>
        <v/>
      </c>
      <c r="BF16" s="20" t="str">
        <f t="shared" si="46"/>
        <v/>
      </c>
      <c r="BG16" s="20" t="str">
        <f t="shared" si="47"/>
        <v/>
      </c>
      <c r="BH16" s="20" t="str">
        <f t="shared" si="48"/>
        <v/>
      </c>
      <c r="BI16" s="20" t="str">
        <f t="shared" si="49"/>
        <v/>
      </c>
      <c r="BJ16" s="20" t="str">
        <f t="shared" si="50"/>
        <v/>
      </c>
      <c r="BK16" s="20" t="str">
        <f t="shared" si="51"/>
        <v/>
      </c>
      <c r="BM16" s="16">
        <f t="shared" si="52"/>
        <v>-6575</v>
      </c>
      <c r="BN16" s="16">
        <f t="shared" si="53"/>
        <v>-6575</v>
      </c>
      <c r="BO16" s="16" t="str">
        <f>IF(PLAN!J14="","",INT((PLAN!J14-TimelineStart)/7)+1)</f>
        <v/>
      </c>
      <c r="BP16" s="16" t="str">
        <f>IF(PLAN!K14="","",INT((PLAN!K14-TimelineStart)/7)+1)</f>
        <v/>
      </c>
      <c r="BQ16" s="16">
        <f t="shared" si="54"/>
        <v>-6575</v>
      </c>
      <c r="BR16" s="16" t="str">
        <f t="shared" si="55"/>
        <v/>
      </c>
    </row>
    <row r="17" spans="1:70" ht="18" customHeight="1" x14ac:dyDescent="0.25">
      <c r="A17" s="16">
        <f>PLAN!A15</f>
        <v>14</v>
      </c>
      <c r="B17" s="16">
        <f>PLAN!B15</f>
        <v>0</v>
      </c>
      <c r="C17" s="16">
        <f>PLAN!C15</f>
        <v>0</v>
      </c>
      <c r="D17" s="16">
        <f>PLAN!D15</f>
        <v>0</v>
      </c>
      <c r="E17" s="17">
        <f>PLAN!E15</f>
        <v>0</v>
      </c>
      <c r="F17" s="16">
        <f>PLAN!F15</f>
        <v>0</v>
      </c>
      <c r="G17" s="18">
        <f>PLAN!L15</f>
        <v>0</v>
      </c>
      <c r="H17" s="18">
        <f>PLAN!M15</f>
        <v>0</v>
      </c>
      <c r="I17" s="19">
        <f>PLAN!O15</f>
        <v>0</v>
      </c>
      <c r="J17" s="16" t="str">
        <f>PLAN!P15</f>
        <v>Not Started</v>
      </c>
      <c r="K17" s="16" t="str">
        <f>PLAN!H15</f>
        <v>No</v>
      </c>
      <c r="L17" s="20" t="str">
        <f t="shared" si="0"/>
        <v/>
      </c>
      <c r="M17" s="20" t="str">
        <f t="shared" si="1"/>
        <v/>
      </c>
      <c r="N17" s="20" t="str">
        <f t="shared" si="2"/>
        <v/>
      </c>
      <c r="O17" s="20" t="str">
        <f t="shared" si="3"/>
        <v/>
      </c>
      <c r="P17" s="20" t="str">
        <f t="shared" si="4"/>
        <v/>
      </c>
      <c r="Q17" s="20" t="str">
        <f t="shared" si="5"/>
        <v/>
      </c>
      <c r="R17" s="20" t="str">
        <f t="shared" si="6"/>
        <v/>
      </c>
      <c r="S17" s="20" t="str">
        <f t="shared" si="7"/>
        <v/>
      </c>
      <c r="T17" s="20" t="str">
        <f t="shared" si="8"/>
        <v/>
      </c>
      <c r="U17" s="20" t="str">
        <f t="shared" si="9"/>
        <v/>
      </c>
      <c r="V17" s="20" t="str">
        <f t="shared" si="10"/>
        <v/>
      </c>
      <c r="W17" s="20" t="str">
        <f t="shared" si="11"/>
        <v/>
      </c>
      <c r="X17" s="20" t="str">
        <f t="shared" si="12"/>
        <v/>
      </c>
      <c r="Y17" s="20" t="str">
        <f t="shared" si="13"/>
        <v/>
      </c>
      <c r="Z17" s="20" t="str">
        <f t="shared" si="14"/>
        <v/>
      </c>
      <c r="AA17" s="20" t="str">
        <f t="shared" si="15"/>
        <v/>
      </c>
      <c r="AB17" s="20" t="str">
        <f t="shared" si="16"/>
        <v/>
      </c>
      <c r="AC17" s="20" t="str">
        <f t="shared" si="17"/>
        <v/>
      </c>
      <c r="AD17" s="20" t="str">
        <f t="shared" si="18"/>
        <v/>
      </c>
      <c r="AE17" s="20" t="str">
        <f t="shared" si="19"/>
        <v/>
      </c>
      <c r="AF17" s="20" t="str">
        <f t="shared" si="20"/>
        <v/>
      </c>
      <c r="AG17" s="20" t="str">
        <f t="shared" si="21"/>
        <v/>
      </c>
      <c r="AH17" s="20" t="str">
        <f t="shared" si="22"/>
        <v/>
      </c>
      <c r="AI17" s="20" t="str">
        <f t="shared" si="23"/>
        <v/>
      </c>
      <c r="AJ17" s="20" t="str">
        <f t="shared" si="24"/>
        <v/>
      </c>
      <c r="AK17" s="20" t="str">
        <f t="shared" si="25"/>
        <v/>
      </c>
      <c r="AL17" s="20" t="str">
        <f t="shared" si="26"/>
        <v/>
      </c>
      <c r="AM17" s="20" t="str">
        <f t="shared" si="27"/>
        <v/>
      </c>
      <c r="AN17" s="20" t="str">
        <f t="shared" si="28"/>
        <v/>
      </c>
      <c r="AO17" s="20" t="str">
        <f t="shared" si="29"/>
        <v/>
      </c>
      <c r="AP17" s="20" t="str">
        <f t="shared" si="30"/>
        <v/>
      </c>
      <c r="AQ17" s="20" t="str">
        <f t="shared" si="31"/>
        <v/>
      </c>
      <c r="AR17" s="20" t="str">
        <f t="shared" si="32"/>
        <v/>
      </c>
      <c r="AS17" s="20" t="str">
        <f t="shared" si="33"/>
        <v/>
      </c>
      <c r="AT17" s="20" t="str">
        <f t="shared" si="34"/>
        <v/>
      </c>
      <c r="AU17" s="20" t="str">
        <f t="shared" si="35"/>
        <v/>
      </c>
      <c r="AV17" s="20" t="str">
        <f t="shared" si="36"/>
        <v/>
      </c>
      <c r="AW17" s="20" t="str">
        <f t="shared" si="37"/>
        <v/>
      </c>
      <c r="AX17" s="20" t="str">
        <f t="shared" si="38"/>
        <v/>
      </c>
      <c r="AY17" s="20" t="str">
        <f t="shared" si="39"/>
        <v/>
      </c>
      <c r="AZ17" s="20" t="str">
        <f t="shared" si="40"/>
        <v/>
      </c>
      <c r="BA17" s="20" t="str">
        <f t="shared" si="41"/>
        <v/>
      </c>
      <c r="BB17" s="20" t="str">
        <f t="shared" si="42"/>
        <v/>
      </c>
      <c r="BC17" s="20" t="str">
        <f t="shared" si="43"/>
        <v/>
      </c>
      <c r="BD17" s="20" t="str">
        <f t="shared" si="44"/>
        <v/>
      </c>
      <c r="BE17" s="20" t="str">
        <f t="shared" si="45"/>
        <v/>
      </c>
      <c r="BF17" s="20" t="str">
        <f t="shared" si="46"/>
        <v/>
      </c>
      <c r="BG17" s="20" t="str">
        <f t="shared" si="47"/>
        <v/>
      </c>
      <c r="BH17" s="20" t="str">
        <f t="shared" si="48"/>
        <v/>
      </c>
      <c r="BI17" s="20" t="str">
        <f t="shared" si="49"/>
        <v/>
      </c>
      <c r="BJ17" s="20" t="str">
        <f t="shared" si="50"/>
        <v/>
      </c>
      <c r="BK17" s="20" t="str">
        <f t="shared" si="51"/>
        <v/>
      </c>
      <c r="BM17" s="16">
        <f t="shared" si="52"/>
        <v>-6575</v>
      </c>
      <c r="BN17" s="16">
        <f t="shared" si="53"/>
        <v>-6575</v>
      </c>
      <c r="BO17" s="16" t="str">
        <f>IF(PLAN!J15="","",INT((PLAN!J15-TimelineStart)/7)+1)</f>
        <v/>
      </c>
      <c r="BP17" s="16" t="str">
        <f>IF(PLAN!K15="","",INT((PLAN!K15-TimelineStart)/7)+1)</f>
        <v/>
      </c>
      <c r="BQ17" s="16">
        <f t="shared" si="54"/>
        <v>-6575</v>
      </c>
      <c r="BR17" s="16" t="str">
        <f t="shared" si="55"/>
        <v/>
      </c>
    </row>
    <row r="18" spans="1:70" ht="18" customHeight="1" x14ac:dyDescent="0.25">
      <c r="A18" s="16">
        <f>PLAN!A16</f>
        <v>15</v>
      </c>
      <c r="B18" s="16">
        <f>PLAN!B16</f>
        <v>0</v>
      </c>
      <c r="C18" s="16">
        <f>PLAN!C16</f>
        <v>0</v>
      </c>
      <c r="D18" s="16">
        <f>PLAN!D16</f>
        <v>0</v>
      </c>
      <c r="E18" s="17">
        <f>PLAN!E16</f>
        <v>0</v>
      </c>
      <c r="F18" s="16">
        <f>PLAN!F16</f>
        <v>0</v>
      </c>
      <c r="G18" s="18">
        <f>PLAN!L16</f>
        <v>0</v>
      </c>
      <c r="H18" s="18">
        <f>PLAN!M16</f>
        <v>0</v>
      </c>
      <c r="I18" s="19">
        <f>PLAN!O16</f>
        <v>0</v>
      </c>
      <c r="J18" s="16" t="str">
        <f>PLAN!P16</f>
        <v>Not Started</v>
      </c>
      <c r="K18" s="16" t="str">
        <f>PLAN!H16</f>
        <v>No</v>
      </c>
      <c r="L18" s="20" t="str">
        <f t="shared" si="0"/>
        <v/>
      </c>
      <c r="M18" s="20" t="str">
        <f t="shared" si="1"/>
        <v/>
      </c>
      <c r="N18" s="20" t="str">
        <f t="shared" si="2"/>
        <v/>
      </c>
      <c r="O18" s="20" t="str">
        <f t="shared" si="3"/>
        <v/>
      </c>
      <c r="P18" s="20" t="str">
        <f t="shared" si="4"/>
        <v/>
      </c>
      <c r="Q18" s="20" t="str">
        <f t="shared" si="5"/>
        <v/>
      </c>
      <c r="R18" s="20" t="str">
        <f t="shared" si="6"/>
        <v/>
      </c>
      <c r="S18" s="20" t="str">
        <f t="shared" si="7"/>
        <v/>
      </c>
      <c r="T18" s="20" t="str">
        <f t="shared" si="8"/>
        <v/>
      </c>
      <c r="U18" s="20" t="str">
        <f t="shared" si="9"/>
        <v/>
      </c>
      <c r="V18" s="20" t="str">
        <f t="shared" si="10"/>
        <v/>
      </c>
      <c r="W18" s="20" t="str">
        <f t="shared" si="11"/>
        <v/>
      </c>
      <c r="X18" s="20" t="str">
        <f t="shared" si="12"/>
        <v/>
      </c>
      <c r="Y18" s="20" t="str">
        <f t="shared" si="13"/>
        <v/>
      </c>
      <c r="Z18" s="20" t="str">
        <f t="shared" si="14"/>
        <v/>
      </c>
      <c r="AA18" s="20" t="str">
        <f t="shared" si="15"/>
        <v/>
      </c>
      <c r="AB18" s="20" t="str">
        <f t="shared" si="16"/>
        <v/>
      </c>
      <c r="AC18" s="20" t="str">
        <f t="shared" si="17"/>
        <v/>
      </c>
      <c r="AD18" s="20" t="str">
        <f t="shared" si="18"/>
        <v/>
      </c>
      <c r="AE18" s="20" t="str">
        <f t="shared" si="19"/>
        <v/>
      </c>
      <c r="AF18" s="20" t="str">
        <f t="shared" si="20"/>
        <v/>
      </c>
      <c r="AG18" s="20" t="str">
        <f t="shared" si="21"/>
        <v/>
      </c>
      <c r="AH18" s="20" t="str">
        <f t="shared" si="22"/>
        <v/>
      </c>
      <c r="AI18" s="20" t="str">
        <f t="shared" si="23"/>
        <v/>
      </c>
      <c r="AJ18" s="20" t="str">
        <f t="shared" si="24"/>
        <v/>
      </c>
      <c r="AK18" s="20" t="str">
        <f t="shared" si="25"/>
        <v/>
      </c>
      <c r="AL18" s="20" t="str">
        <f t="shared" si="26"/>
        <v/>
      </c>
      <c r="AM18" s="20" t="str">
        <f t="shared" si="27"/>
        <v/>
      </c>
      <c r="AN18" s="20" t="str">
        <f t="shared" si="28"/>
        <v/>
      </c>
      <c r="AO18" s="20" t="str">
        <f t="shared" si="29"/>
        <v/>
      </c>
      <c r="AP18" s="20" t="str">
        <f t="shared" si="30"/>
        <v/>
      </c>
      <c r="AQ18" s="20" t="str">
        <f t="shared" si="31"/>
        <v/>
      </c>
      <c r="AR18" s="20" t="str">
        <f t="shared" si="32"/>
        <v/>
      </c>
      <c r="AS18" s="20" t="str">
        <f t="shared" si="33"/>
        <v/>
      </c>
      <c r="AT18" s="20" t="str">
        <f t="shared" si="34"/>
        <v/>
      </c>
      <c r="AU18" s="20" t="str">
        <f t="shared" si="35"/>
        <v/>
      </c>
      <c r="AV18" s="20" t="str">
        <f t="shared" si="36"/>
        <v/>
      </c>
      <c r="AW18" s="20" t="str">
        <f t="shared" si="37"/>
        <v/>
      </c>
      <c r="AX18" s="20" t="str">
        <f t="shared" si="38"/>
        <v/>
      </c>
      <c r="AY18" s="20" t="str">
        <f t="shared" si="39"/>
        <v/>
      </c>
      <c r="AZ18" s="20" t="str">
        <f t="shared" si="40"/>
        <v/>
      </c>
      <c r="BA18" s="20" t="str">
        <f t="shared" si="41"/>
        <v/>
      </c>
      <c r="BB18" s="20" t="str">
        <f t="shared" si="42"/>
        <v/>
      </c>
      <c r="BC18" s="20" t="str">
        <f t="shared" si="43"/>
        <v/>
      </c>
      <c r="BD18" s="20" t="str">
        <f t="shared" si="44"/>
        <v/>
      </c>
      <c r="BE18" s="20" t="str">
        <f t="shared" si="45"/>
        <v/>
      </c>
      <c r="BF18" s="20" t="str">
        <f t="shared" si="46"/>
        <v/>
      </c>
      <c r="BG18" s="20" t="str">
        <f t="shared" si="47"/>
        <v/>
      </c>
      <c r="BH18" s="20" t="str">
        <f t="shared" si="48"/>
        <v/>
      </c>
      <c r="BI18" s="20" t="str">
        <f t="shared" si="49"/>
        <v/>
      </c>
      <c r="BJ18" s="20" t="str">
        <f t="shared" si="50"/>
        <v/>
      </c>
      <c r="BK18" s="20" t="str">
        <f t="shared" si="51"/>
        <v/>
      </c>
      <c r="BM18" s="16">
        <f t="shared" si="52"/>
        <v>-6575</v>
      </c>
      <c r="BN18" s="16">
        <f t="shared" si="53"/>
        <v>-6575</v>
      </c>
      <c r="BO18" s="16" t="str">
        <f>IF(PLAN!J16="","",INT((PLAN!J16-TimelineStart)/7)+1)</f>
        <v/>
      </c>
      <c r="BP18" s="16" t="str">
        <f>IF(PLAN!K16="","",INT((PLAN!K16-TimelineStart)/7)+1)</f>
        <v/>
      </c>
      <c r="BQ18" s="16">
        <f t="shared" si="54"/>
        <v>-6575</v>
      </c>
      <c r="BR18" s="16" t="str">
        <f t="shared" si="55"/>
        <v/>
      </c>
    </row>
    <row r="19" spans="1:70" ht="18" customHeight="1" x14ac:dyDescent="0.25">
      <c r="A19" s="16">
        <f>PLAN!A17</f>
        <v>16</v>
      </c>
      <c r="B19" s="16">
        <f>PLAN!B17</f>
        <v>0</v>
      </c>
      <c r="C19" s="16">
        <f>PLAN!C17</f>
        <v>0</v>
      </c>
      <c r="D19" s="16">
        <f>PLAN!D17</f>
        <v>0</v>
      </c>
      <c r="E19" s="17">
        <f>PLAN!E17</f>
        <v>0</v>
      </c>
      <c r="F19" s="16">
        <f>PLAN!F17</f>
        <v>0</v>
      </c>
      <c r="G19" s="18">
        <f>PLAN!L17</f>
        <v>0</v>
      </c>
      <c r="H19" s="18">
        <f>PLAN!M17</f>
        <v>0</v>
      </c>
      <c r="I19" s="19">
        <f>PLAN!O17</f>
        <v>0</v>
      </c>
      <c r="J19" s="16" t="str">
        <f>PLAN!P17</f>
        <v>Not Started</v>
      </c>
      <c r="K19" s="16" t="str">
        <f>PLAN!H17</f>
        <v>No</v>
      </c>
      <c r="L19" s="20" t="str">
        <f t="shared" si="0"/>
        <v/>
      </c>
      <c r="M19" s="20" t="str">
        <f t="shared" si="1"/>
        <v/>
      </c>
      <c r="N19" s="20" t="str">
        <f t="shared" si="2"/>
        <v/>
      </c>
      <c r="O19" s="20" t="str">
        <f t="shared" si="3"/>
        <v/>
      </c>
      <c r="P19" s="20" t="str">
        <f t="shared" si="4"/>
        <v/>
      </c>
      <c r="Q19" s="20" t="str">
        <f t="shared" si="5"/>
        <v/>
      </c>
      <c r="R19" s="20" t="str">
        <f t="shared" si="6"/>
        <v/>
      </c>
      <c r="S19" s="20" t="str">
        <f t="shared" si="7"/>
        <v/>
      </c>
      <c r="T19" s="20" t="str">
        <f t="shared" si="8"/>
        <v/>
      </c>
      <c r="U19" s="20" t="str">
        <f t="shared" si="9"/>
        <v/>
      </c>
      <c r="V19" s="20" t="str">
        <f t="shared" si="10"/>
        <v/>
      </c>
      <c r="W19" s="20" t="str">
        <f t="shared" si="11"/>
        <v/>
      </c>
      <c r="X19" s="20" t="str">
        <f t="shared" si="12"/>
        <v/>
      </c>
      <c r="Y19" s="20" t="str">
        <f t="shared" si="13"/>
        <v/>
      </c>
      <c r="Z19" s="20" t="str">
        <f t="shared" si="14"/>
        <v/>
      </c>
      <c r="AA19" s="20" t="str">
        <f t="shared" si="15"/>
        <v/>
      </c>
      <c r="AB19" s="20" t="str">
        <f t="shared" si="16"/>
        <v/>
      </c>
      <c r="AC19" s="20" t="str">
        <f t="shared" si="17"/>
        <v/>
      </c>
      <c r="AD19" s="20" t="str">
        <f t="shared" si="18"/>
        <v/>
      </c>
      <c r="AE19" s="20" t="str">
        <f t="shared" si="19"/>
        <v/>
      </c>
      <c r="AF19" s="20" t="str">
        <f t="shared" si="20"/>
        <v/>
      </c>
      <c r="AG19" s="20" t="str">
        <f t="shared" si="21"/>
        <v/>
      </c>
      <c r="AH19" s="20" t="str">
        <f t="shared" si="22"/>
        <v/>
      </c>
      <c r="AI19" s="20" t="str">
        <f t="shared" si="23"/>
        <v/>
      </c>
      <c r="AJ19" s="20" t="str">
        <f t="shared" si="24"/>
        <v/>
      </c>
      <c r="AK19" s="20" t="str">
        <f t="shared" si="25"/>
        <v/>
      </c>
      <c r="AL19" s="20" t="str">
        <f t="shared" si="26"/>
        <v/>
      </c>
      <c r="AM19" s="20" t="str">
        <f t="shared" si="27"/>
        <v/>
      </c>
      <c r="AN19" s="20" t="str">
        <f t="shared" si="28"/>
        <v/>
      </c>
      <c r="AO19" s="20" t="str">
        <f t="shared" si="29"/>
        <v/>
      </c>
      <c r="AP19" s="20" t="str">
        <f t="shared" si="30"/>
        <v/>
      </c>
      <c r="AQ19" s="20" t="str">
        <f t="shared" si="31"/>
        <v/>
      </c>
      <c r="AR19" s="20" t="str">
        <f t="shared" si="32"/>
        <v/>
      </c>
      <c r="AS19" s="20" t="str">
        <f t="shared" si="33"/>
        <v/>
      </c>
      <c r="AT19" s="20" t="str">
        <f t="shared" si="34"/>
        <v/>
      </c>
      <c r="AU19" s="20" t="str">
        <f t="shared" si="35"/>
        <v/>
      </c>
      <c r="AV19" s="20" t="str">
        <f t="shared" si="36"/>
        <v/>
      </c>
      <c r="AW19" s="20" t="str">
        <f t="shared" si="37"/>
        <v/>
      </c>
      <c r="AX19" s="20" t="str">
        <f t="shared" si="38"/>
        <v/>
      </c>
      <c r="AY19" s="20" t="str">
        <f t="shared" si="39"/>
        <v/>
      </c>
      <c r="AZ19" s="20" t="str">
        <f t="shared" si="40"/>
        <v/>
      </c>
      <c r="BA19" s="20" t="str">
        <f t="shared" si="41"/>
        <v/>
      </c>
      <c r="BB19" s="20" t="str">
        <f t="shared" si="42"/>
        <v/>
      </c>
      <c r="BC19" s="20" t="str">
        <f t="shared" si="43"/>
        <v/>
      </c>
      <c r="BD19" s="20" t="str">
        <f t="shared" si="44"/>
        <v/>
      </c>
      <c r="BE19" s="20" t="str">
        <f t="shared" si="45"/>
        <v/>
      </c>
      <c r="BF19" s="20" t="str">
        <f t="shared" si="46"/>
        <v/>
      </c>
      <c r="BG19" s="20" t="str">
        <f t="shared" si="47"/>
        <v/>
      </c>
      <c r="BH19" s="20" t="str">
        <f t="shared" si="48"/>
        <v/>
      </c>
      <c r="BI19" s="20" t="str">
        <f t="shared" si="49"/>
        <v/>
      </c>
      <c r="BJ19" s="20" t="str">
        <f t="shared" si="50"/>
        <v/>
      </c>
      <c r="BK19" s="20" t="str">
        <f t="shared" si="51"/>
        <v/>
      </c>
      <c r="BM19" s="16">
        <f t="shared" si="52"/>
        <v>-6575</v>
      </c>
      <c r="BN19" s="16">
        <f t="shared" si="53"/>
        <v>-6575</v>
      </c>
      <c r="BO19" s="16" t="str">
        <f>IF(PLAN!J17="","",INT((PLAN!J17-TimelineStart)/7)+1)</f>
        <v/>
      </c>
      <c r="BP19" s="16" t="str">
        <f>IF(PLAN!K17="","",INT((PLAN!K17-TimelineStart)/7)+1)</f>
        <v/>
      </c>
      <c r="BQ19" s="16">
        <f t="shared" si="54"/>
        <v>-6575</v>
      </c>
      <c r="BR19" s="16" t="str">
        <f t="shared" si="55"/>
        <v/>
      </c>
    </row>
    <row r="20" spans="1:70" ht="18" customHeight="1" x14ac:dyDescent="0.25">
      <c r="A20" s="16">
        <f>PLAN!A18</f>
        <v>17</v>
      </c>
      <c r="B20" s="16">
        <f>PLAN!B18</f>
        <v>0</v>
      </c>
      <c r="C20" s="16">
        <f>PLAN!C18</f>
        <v>0</v>
      </c>
      <c r="D20" s="16">
        <f>PLAN!D18</f>
        <v>0</v>
      </c>
      <c r="E20" s="17">
        <f>PLAN!E18</f>
        <v>0</v>
      </c>
      <c r="F20" s="16">
        <f>PLAN!F18</f>
        <v>0</v>
      </c>
      <c r="G20" s="18">
        <f>PLAN!L18</f>
        <v>0</v>
      </c>
      <c r="H20" s="18">
        <f>PLAN!M18</f>
        <v>0</v>
      </c>
      <c r="I20" s="19">
        <f>PLAN!O18</f>
        <v>0</v>
      </c>
      <c r="J20" s="16" t="str">
        <f>PLAN!P18</f>
        <v>Not Started</v>
      </c>
      <c r="K20" s="16" t="str">
        <f>PLAN!H18</f>
        <v>No</v>
      </c>
      <c r="L20" s="20" t="str">
        <f t="shared" si="0"/>
        <v/>
      </c>
      <c r="M20" s="20" t="str">
        <f t="shared" si="1"/>
        <v/>
      </c>
      <c r="N20" s="20" t="str">
        <f t="shared" si="2"/>
        <v/>
      </c>
      <c r="O20" s="20" t="str">
        <f t="shared" si="3"/>
        <v/>
      </c>
      <c r="P20" s="20" t="str">
        <f t="shared" si="4"/>
        <v/>
      </c>
      <c r="Q20" s="20" t="str">
        <f t="shared" si="5"/>
        <v/>
      </c>
      <c r="R20" s="20" t="str">
        <f t="shared" si="6"/>
        <v/>
      </c>
      <c r="S20" s="20" t="str">
        <f t="shared" si="7"/>
        <v/>
      </c>
      <c r="T20" s="20" t="str">
        <f t="shared" si="8"/>
        <v/>
      </c>
      <c r="U20" s="20" t="str">
        <f t="shared" si="9"/>
        <v/>
      </c>
      <c r="V20" s="20" t="str">
        <f t="shared" si="10"/>
        <v/>
      </c>
      <c r="W20" s="20" t="str">
        <f t="shared" si="11"/>
        <v/>
      </c>
      <c r="X20" s="20" t="str">
        <f t="shared" si="12"/>
        <v/>
      </c>
      <c r="Y20" s="20" t="str">
        <f t="shared" si="13"/>
        <v/>
      </c>
      <c r="Z20" s="20" t="str">
        <f t="shared" si="14"/>
        <v/>
      </c>
      <c r="AA20" s="20" t="str">
        <f t="shared" si="15"/>
        <v/>
      </c>
      <c r="AB20" s="20" t="str">
        <f t="shared" si="16"/>
        <v/>
      </c>
      <c r="AC20" s="20" t="str">
        <f t="shared" si="17"/>
        <v/>
      </c>
      <c r="AD20" s="20" t="str">
        <f t="shared" si="18"/>
        <v/>
      </c>
      <c r="AE20" s="20" t="str">
        <f t="shared" si="19"/>
        <v/>
      </c>
      <c r="AF20" s="20" t="str">
        <f t="shared" si="20"/>
        <v/>
      </c>
      <c r="AG20" s="20" t="str">
        <f t="shared" si="21"/>
        <v/>
      </c>
      <c r="AH20" s="20" t="str">
        <f t="shared" si="22"/>
        <v/>
      </c>
      <c r="AI20" s="20" t="str">
        <f t="shared" si="23"/>
        <v/>
      </c>
      <c r="AJ20" s="20" t="str">
        <f t="shared" si="24"/>
        <v/>
      </c>
      <c r="AK20" s="20" t="str">
        <f t="shared" si="25"/>
        <v/>
      </c>
      <c r="AL20" s="20" t="str">
        <f t="shared" si="26"/>
        <v/>
      </c>
      <c r="AM20" s="20" t="str">
        <f t="shared" si="27"/>
        <v/>
      </c>
      <c r="AN20" s="20" t="str">
        <f t="shared" si="28"/>
        <v/>
      </c>
      <c r="AO20" s="20" t="str">
        <f t="shared" si="29"/>
        <v/>
      </c>
      <c r="AP20" s="20" t="str">
        <f t="shared" si="30"/>
        <v/>
      </c>
      <c r="AQ20" s="20" t="str">
        <f t="shared" si="31"/>
        <v/>
      </c>
      <c r="AR20" s="20" t="str">
        <f t="shared" si="32"/>
        <v/>
      </c>
      <c r="AS20" s="20" t="str">
        <f t="shared" si="33"/>
        <v/>
      </c>
      <c r="AT20" s="20" t="str">
        <f t="shared" si="34"/>
        <v/>
      </c>
      <c r="AU20" s="20" t="str">
        <f t="shared" si="35"/>
        <v/>
      </c>
      <c r="AV20" s="20" t="str">
        <f t="shared" si="36"/>
        <v/>
      </c>
      <c r="AW20" s="20" t="str">
        <f t="shared" si="37"/>
        <v/>
      </c>
      <c r="AX20" s="20" t="str">
        <f t="shared" si="38"/>
        <v/>
      </c>
      <c r="AY20" s="20" t="str">
        <f t="shared" si="39"/>
        <v/>
      </c>
      <c r="AZ20" s="20" t="str">
        <f t="shared" si="40"/>
        <v/>
      </c>
      <c r="BA20" s="20" t="str">
        <f t="shared" si="41"/>
        <v/>
      </c>
      <c r="BB20" s="20" t="str">
        <f t="shared" si="42"/>
        <v/>
      </c>
      <c r="BC20" s="20" t="str">
        <f t="shared" si="43"/>
        <v/>
      </c>
      <c r="BD20" s="20" t="str">
        <f t="shared" si="44"/>
        <v/>
      </c>
      <c r="BE20" s="20" t="str">
        <f t="shared" si="45"/>
        <v/>
      </c>
      <c r="BF20" s="20" t="str">
        <f t="shared" si="46"/>
        <v/>
      </c>
      <c r="BG20" s="20" t="str">
        <f t="shared" si="47"/>
        <v/>
      </c>
      <c r="BH20" s="20" t="str">
        <f t="shared" si="48"/>
        <v/>
      </c>
      <c r="BI20" s="20" t="str">
        <f t="shared" si="49"/>
        <v/>
      </c>
      <c r="BJ20" s="20" t="str">
        <f t="shared" si="50"/>
        <v/>
      </c>
      <c r="BK20" s="20" t="str">
        <f t="shared" si="51"/>
        <v/>
      </c>
      <c r="BM20" s="16">
        <f t="shared" si="52"/>
        <v>-6575</v>
      </c>
      <c r="BN20" s="16">
        <f t="shared" si="53"/>
        <v>-6575</v>
      </c>
      <c r="BO20" s="16" t="str">
        <f>IF(PLAN!J18="","",INT((PLAN!J18-TimelineStart)/7)+1)</f>
        <v/>
      </c>
      <c r="BP20" s="16" t="str">
        <f>IF(PLAN!K18="","",INT((PLAN!K18-TimelineStart)/7)+1)</f>
        <v/>
      </c>
      <c r="BQ20" s="16">
        <f t="shared" si="54"/>
        <v>-6575</v>
      </c>
      <c r="BR20" s="16" t="str">
        <f t="shared" si="55"/>
        <v/>
      </c>
    </row>
    <row r="21" spans="1:70" ht="18" customHeight="1" x14ac:dyDescent="0.25">
      <c r="A21" s="16">
        <f>PLAN!A19</f>
        <v>18</v>
      </c>
      <c r="B21" s="16">
        <f>PLAN!B19</f>
        <v>0</v>
      </c>
      <c r="C21" s="16">
        <f>PLAN!C19</f>
        <v>0</v>
      </c>
      <c r="D21" s="16">
        <f>PLAN!D19</f>
        <v>0</v>
      </c>
      <c r="E21" s="17">
        <f>PLAN!E19</f>
        <v>0</v>
      </c>
      <c r="F21" s="16">
        <f>PLAN!F19</f>
        <v>0</v>
      </c>
      <c r="G21" s="18">
        <f>PLAN!L19</f>
        <v>0</v>
      </c>
      <c r="H21" s="18">
        <f>PLAN!M19</f>
        <v>0</v>
      </c>
      <c r="I21" s="19">
        <f>PLAN!O19</f>
        <v>0</v>
      </c>
      <c r="J21" s="16" t="str">
        <f>PLAN!P19</f>
        <v>Not Started</v>
      </c>
      <c r="K21" s="16" t="str">
        <f>PLAN!H19</f>
        <v>No</v>
      </c>
      <c r="L21" s="20" t="str">
        <f t="shared" si="0"/>
        <v/>
      </c>
      <c r="M21" s="20" t="str">
        <f t="shared" si="1"/>
        <v/>
      </c>
      <c r="N21" s="20" t="str">
        <f t="shared" si="2"/>
        <v/>
      </c>
      <c r="O21" s="20" t="str">
        <f t="shared" si="3"/>
        <v/>
      </c>
      <c r="P21" s="20" t="str">
        <f t="shared" si="4"/>
        <v/>
      </c>
      <c r="Q21" s="20" t="str">
        <f t="shared" si="5"/>
        <v/>
      </c>
      <c r="R21" s="20" t="str">
        <f t="shared" si="6"/>
        <v/>
      </c>
      <c r="S21" s="20" t="str">
        <f t="shared" si="7"/>
        <v/>
      </c>
      <c r="T21" s="20" t="str">
        <f t="shared" si="8"/>
        <v/>
      </c>
      <c r="U21" s="20" t="str">
        <f t="shared" si="9"/>
        <v/>
      </c>
      <c r="V21" s="20" t="str">
        <f t="shared" si="10"/>
        <v/>
      </c>
      <c r="W21" s="20" t="str">
        <f t="shared" si="11"/>
        <v/>
      </c>
      <c r="X21" s="20" t="str">
        <f t="shared" si="12"/>
        <v/>
      </c>
      <c r="Y21" s="20" t="str">
        <f t="shared" si="13"/>
        <v/>
      </c>
      <c r="Z21" s="20" t="str">
        <f t="shared" si="14"/>
        <v/>
      </c>
      <c r="AA21" s="20" t="str">
        <f t="shared" si="15"/>
        <v/>
      </c>
      <c r="AB21" s="20" t="str">
        <f t="shared" si="16"/>
        <v/>
      </c>
      <c r="AC21" s="20" t="str">
        <f t="shared" si="17"/>
        <v/>
      </c>
      <c r="AD21" s="20" t="str">
        <f t="shared" si="18"/>
        <v/>
      </c>
      <c r="AE21" s="20" t="str">
        <f t="shared" si="19"/>
        <v/>
      </c>
      <c r="AF21" s="20" t="str">
        <f t="shared" si="20"/>
        <v/>
      </c>
      <c r="AG21" s="20" t="str">
        <f t="shared" si="21"/>
        <v/>
      </c>
      <c r="AH21" s="20" t="str">
        <f t="shared" si="22"/>
        <v/>
      </c>
      <c r="AI21" s="20" t="str">
        <f t="shared" si="23"/>
        <v/>
      </c>
      <c r="AJ21" s="20" t="str">
        <f t="shared" si="24"/>
        <v/>
      </c>
      <c r="AK21" s="20" t="str">
        <f t="shared" si="25"/>
        <v/>
      </c>
      <c r="AL21" s="20" t="str">
        <f t="shared" si="26"/>
        <v/>
      </c>
      <c r="AM21" s="20" t="str">
        <f t="shared" si="27"/>
        <v/>
      </c>
      <c r="AN21" s="20" t="str">
        <f t="shared" si="28"/>
        <v/>
      </c>
      <c r="AO21" s="20" t="str">
        <f t="shared" si="29"/>
        <v/>
      </c>
      <c r="AP21" s="20" t="str">
        <f t="shared" si="30"/>
        <v/>
      </c>
      <c r="AQ21" s="20" t="str">
        <f t="shared" si="31"/>
        <v/>
      </c>
      <c r="AR21" s="20" t="str">
        <f t="shared" si="32"/>
        <v/>
      </c>
      <c r="AS21" s="20" t="str">
        <f t="shared" si="33"/>
        <v/>
      </c>
      <c r="AT21" s="20" t="str">
        <f t="shared" si="34"/>
        <v/>
      </c>
      <c r="AU21" s="20" t="str">
        <f t="shared" si="35"/>
        <v/>
      </c>
      <c r="AV21" s="20" t="str">
        <f t="shared" si="36"/>
        <v/>
      </c>
      <c r="AW21" s="20" t="str">
        <f t="shared" si="37"/>
        <v/>
      </c>
      <c r="AX21" s="20" t="str">
        <f t="shared" si="38"/>
        <v/>
      </c>
      <c r="AY21" s="20" t="str">
        <f t="shared" si="39"/>
        <v/>
      </c>
      <c r="AZ21" s="20" t="str">
        <f t="shared" si="40"/>
        <v/>
      </c>
      <c r="BA21" s="20" t="str">
        <f t="shared" si="41"/>
        <v/>
      </c>
      <c r="BB21" s="20" t="str">
        <f t="shared" si="42"/>
        <v/>
      </c>
      <c r="BC21" s="20" t="str">
        <f t="shared" si="43"/>
        <v/>
      </c>
      <c r="BD21" s="20" t="str">
        <f t="shared" si="44"/>
        <v/>
      </c>
      <c r="BE21" s="20" t="str">
        <f t="shared" si="45"/>
        <v/>
      </c>
      <c r="BF21" s="20" t="str">
        <f t="shared" si="46"/>
        <v/>
      </c>
      <c r="BG21" s="20" t="str">
        <f t="shared" si="47"/>
        <v/>
      </c>
      <c r="BH21" s="20" t="str">
        <f t="shared" si="48"/>
        <v/>
      </c>
      <c r="BI21" s="20" t="str">
        <f t="shared" si="49"/>
        <v/>
      </c>
      <c r="BJ21" s="20" t="str">
        <f t="shared" si="50"/>
        <v/>
      </c>
      <c r="BK21" s="20" t="str">
        <f t="shared" si="51"/>
        <v/>
      </c>
      <c r="BM21" s="16">
        <f t="shared" si="52"/>
        <v>-6575</v>
      </c>
      <c r="BN21" s="16">
        <f t="shared" si="53"/>
        <v>-6575</v>
      </c>
      <c r="BO21" s="16" t="str">
        <f>IF(PLAN!J19="","",INT((PLAN!J19-TimelineStart)/7)+1)</f>
        <v/>
      </c>
      <c r="BP21" s="16" t="str">
        <f>IF(PLAN!K19="","",INT((PLAN!K19-TimelineStart)/7)+1)</f>
        <v/>
      </c>
      <c r="BQ21" s="16">
        <f t="shared" si="54"/>
        <v>-6575</v>
      </c>
      <c r="BR21" s="16" t="str">
        <f t="shared" si="55"/>
        <v/>
      </c>
    </row>
    <row r="22" spans="1:70" ht="18" customHeight="1" x14ac:dyDescent="0.25">
      <c r="A22" s="16">
        <f>PLAN!A20</f>
        <v>19</v>
      </c>
      <c r="B22" s="16">
        <f>PLAN!B20</f>
        <v>0</v>
      </c>
      <c r="C22" s="16">
        <f>PLAN!C20</f>
        <v>0</v>
      </c>
      <c r="D22" s="16">
        <f>PLAN!D20</f>
        <v>0</v>
      </c>
      <c r="E22" s="17">
        <f>PLAN!E20</f>
        <v>0</v>
      </c>
      <c r="F22" s="16">
        <f>PLAN!F20</f>
        <v>0</v>
      </c>
      <c r="G22" s="18">
        <f>PLAN!L20</f>
        <v>0</v>
      </c>
      <c r="H22" s="18">
        <f>PLAN!M20</f>
        <v>0</v>
      </c>
      <c r="I22" s="19">
        <f>PLAN!O20</f>
        <v>0</v>
      </c>
      <c r="J22" s="16" t="str">
        <f>PLAN!P20</f>
        <v>Not Started</v>
      </c>
      <c r="K22" s="16" t="str">
        <f>PLAN!H20</f>
        <v>No</v>
      </c>
      <c r="L22" s="20" t="str">
        <f t="shared" si="0"/>
        <v/>
      </c>
      <c r="M22" s="20" t="str">
        <f t="shared" si="1"/>
        <v/>
      </c>
      <c r="N22" s="20" t="str">
        <f t="shared" si="2"/>
        <v/>
      </c>
      <c r="O22" s="20" t="str">
        <f t="shared" si="3"/>
        <v/>
      </c>
      <c r="P22" s="20" t="str">
        <f t="shared" si="4"/>
        <v/>
      </c>
      <c r="Q22" s="20" t="str">
        <f t="shared" si="5"/>
        <v/>
      </c>
      <c r="R22" s="20" t="str">
        <f t="shared" si="6"/>
        <v/>
      </c>
      <c r="S22" s="20" t="str">
        <f t="shared" si="7"/>
        <v/>
      </c>
      <c r="T22" s="20" t="str">
        <f t="shared" si="8"/>
        <v/>
      </c>
      <c r="U22" s="20" t="str">
        <f t="shared" si="9"/>
        <v/>
      </c>
      <c r="V22" s="20" t="str">
        <f t="shared" si="10"/>
        <v/>
      </c>
      <c r="W22" s="20" t="str">
        <f t="shared" si="11"/>
        <v/>
      </c>
      <c r="X22" s="20" t="str">
        <f t="shared" si="12"/>
        <v/>
      </c>
      <c r="Y22" s="20" t="str">
        <f t="shared" si="13"/>
        <v/>
      </c>
      <c r="Z22" s="20" t="str">
        <f t="shared" si="14"/>
        <v/>
      </c>
      <c r="AA22" s="20" t="str">
        <f t="shared" si="15"/>
        <v/>
      </c>
      <c r="AB22" s="20" t="str">
        <f t="shared" si="16"/>
        <v/>
      </c>
      <c r="AC22" s="20" t="str">
        <f t="shared" si="17"/>
        <v/>
      </c>
      <c r="AD22" s="20" t="str">
        <f t="shared" si="18"/>
        <v/>
      </c>
      <c r="AE22" s="20" t="str">
        <f t="shared" si="19"/>
        <v/>
      </c>
      <c r="AF22" s="20" t="str">
        <f t="shared" si="20"/>
        <v/>
      </c>
      <c r="AG22" s="20" t="str">
        <f t="shared" si="21"/>
        <v/>
      </c>
      <c r="AH22" s="20" t="str">
        <f t="shared" si="22"/>
        <v/>
      </c>
      <c r="AI22" s="20" t="str">
        <f t="shared" si="23"/>
        <v/>
      </c>
      <c r="AJ22" s="20" t="str">
        <f t="shared" si="24"/>
        <v/>
      </c>
      <c r="AK22" s="20" t="str">
        <f t="shared" si="25"/>
        <v/>
      </c>
      <c r="AL22" s="20" t="str">
        <f t="shared" si="26"/>
        <v/>
      </c>
      <c r="AM22" s="20" t="str">
        <f t="shared" si="27"/>
        <v/>
      </c>
      <c r="AN22" s="20" t="str">
        <f t="shared" si="28"/>
        <v/>
      </c>
      <c r="AO22" s="20" t="str">
        <f t="shared" si="29"/>
        <v/>
      </c>
      <c r="AP22" s="20" t="str">
        <f t="shared" si="30"/>
        <v/>
      </c>
      <c r="AQ22" s="20" t="str">
        <f t="shared" si="31"/>
        <v/>
      </c>
      <c r="AR22" s="20" t="str">
        <f t="shared" si="32"/>
        <v/>
      </c>
      <c r="AS22" s="20" t="str">
        <f t="shared" si="33"/>
        <v/>
      </c>
      <c r="AT22" s="20" t="str">
        <f t="shared" si="34"/>
        <v/>
      </c>
      <c r="AU22" s="20" t="str">
        <f t="shared" si="35"/>
        <v/>
      </c>
      <c r="AV22" s="20" t="str">
        <f t="shared" si="36"/>
        <v/>
      </c>
      <c r="AW22" s="20" t="str">
        <f t="shared" si="37"/>
        <v/>
      </c>
      <c r="AX22" s="20" t="str">
        <f t="shared" si="38"/>
        <v/>
      </c>
      <c r="AY22" s="20" t="str">
        <f t="shared" si="39"/>
        <v/>
      </c>
      <c r="AZ22" s="20" t="str">
        <f t="shared" si="40"/>
        <v/>
      </c>
      <c r="BA22" s="20" t="str">
        <f t="shared" si="41"/>
        <v/>
      </c>
      <c r="BB22" s="20" t="str">
        <f t="shared" si="42"/>
        <v/>
      </c>
      <c r="BC22" s="20" t="str">
        <f t="shared" si="43"/>
        <v/>
      </c>
      <c r="BD22" s="20" t="str">
        <f t="shared" si="44"/>
        <v/>
      </c>
      <c r="BE22" s="20" t="str">
        <f t="shared" si="45"/>
        <v/>
      </c>
      <c r="BF22" s="20" t="str">
        <f t="shared" si="46"/>
        <v/>
      </c>
      <c r="BG22" s="20" t="str">
        <f t="shared" si="47"/>
        <v/>
      </c>
      <c r="BH22" s="20" t="str">
        <f t="shared" si="48"/>
        <v/>
      </c>
      <c r="BI22" s="20" t="str">
        <f t="shared" si="49"/>
        <v/>
      </c>
      <c r="BJ22" s="20" t="str">
        <f t="shared" si="50"/>
        <v/>
      </c>
      <c r="BK22" s="20" t="str">
        <f t="shared" si="51"/>
        <v/>
      </c>
      <c r="BM22" s="16">
        <f t="shared" si="52"/>
        <v>-6575</v>
      </c>
      <c r="BN22" s="16">
        <f t="shared" si="53"/>
        <v>-6575</v>
      </c>
      <c r="BO22" s="16" t="str">
        <f>IF(PLAN!J20="","",INT((PLAN!J20-TimelineStart)/7)+1)</f>
        <v/>
      </c>
      <c r="BP22" s="16" t="str">
        <f>IF(PLAN!K20="","",INT((PLAN!K20-TimelineStart)/7)+1)</f>
        <v/>
      </c>
      <c r="BQ22" s="16">
        <f t="shared" si="54"/>
        <v>-6575</v>
      </c>
      <c r="BR22" s="16" t="str">
        <f t="shared" si="55"/>
        <v/>
      </c>
    </row>
    <row r="23" spans="1:70" ht="18" customHeight="1" x14ac:dyDescent="0.25">
      <c r="A23" s="16">
        <f>PLAN!A21</f>
        <v>20</v>
      </c>
      <c r="B23" s="16">
        <f>PLAN!B21</f>
        <v>0</v>
      </c>
      <c r="C23" s="16">
        <f>PLAN!C21</f>
        <v>0</v>
      </c>
      <c r="D23" s="16">
        <f>PLAN!D21</f>
        <v>0</v>
      </c>
      <c r="E23" s="17">
        <f>PLAN!E21</f>
        <v>0</v>
      </c>
      <c r="F23" s="16">
        <f>PLAN!F21</f>
        <v>0</v>
      </c>
      <c r="G23" s="18">
        <f>PLAN!L21</f>
        <v>0</v>
      </c>
      <c r="H23" s="18">
        <f>PLAN!M21</f>
        <v>0</v>
      </c>
      <c r="I23" s="19">
        <f>PLAN!O21</f>
        <v>0</v>
      </c>
      <c r="J23" s="16" t="str">
        <f>PLAN!P21</f>
        <v>Not Started</v>
      </c>
      <c r="K23" s="16" t="str">
        <f>PLAN!H21</f>
        <v>No</v>
      </c>
      <c r="L23" s="20" t="str">
        <f t="shared" si="0"/>
        <v/>
      </c>
      <c r="M23" s="20" t="str">
        <f t="shared" si="1"/>
        <v/>
      </c>
      <c r="N23" s="20" t="str">
        <f t="shared" si="2"/>
        <v/>
      </c>
      <c r="O23" s="20" t="str">
        <f t="shared" si="3"/>
        <v/>
      </c>
      <c r="P23" s="20" t="str">
        <f t="shared" si="4"/>
        <v/>
      </c>
      <c r="Q23" s="20" t="str">
        <f t="shared" si="5"/>
        <v/>
      </c>
      <c r="R23" s="20" t="str">
        <f t="shared" si="6"/>
        <v/>
      </c>
      <c r="S23" s="20" t="str">
        <f t="shared" si="7"/>
        <v/>
      </c>
      <c r="T23" s="20" t="str">
        <f t="shared" si="8"/>
        <v/>
      </c>
      <c r="U23" s="20" t="str">
        <f t="shared" si="9"/>
        <v/>
      </c>
      <c r="V23" s="20" t="str">
        <f t="shared" si="10"/>
        <v/>
      </c>
      <c r="W23" s="20" t="str">
        <f t="shared" si="11"/>
        <v/>
      </c>
      <c r="X23" s="20" t="str">
        <f t="shared" si="12"/>
        <v/>
      </c>
      <c r="Y23" s="20" t="str">
        <f t="shared" si="13"/>
        <v/>
      </c>
      <c r="Z23" s="20" t="str">
        <f t="shared" si="14"/>
        <v/>
      </c>
      <c r="AA23" s="20" t="str">
        <f t="shared" si="15"/>
        <v/>
      </c>
      <c r="AB23" s="20" t="str">
        <f t="shared" si="16"/>
        <v/>
      </c>
      <c r="AC23" s="20" t="str">
        <f t="shared" si="17"/>
        <v/>
      </c>
      <c r="AD23" s="20" t="str">
        <f t="shared" si="18"/>
        <v/>
      </c>
      <c r="AE23" s="20" t="str">
        <f t="shared" si="19"/>
        <v/>
      </c>
      <c r="AF23" s="20" t="str">
        <f t="shared" si="20"/>
        <v/>
      </c>
      <c r="AG23" s="20" t="str">
        <f t="shared" si="21"/>
        <v/>
      </c>
      <c r="AH23" s="20" t="str">
        <f t="shared" si="22"/>
        <v/>
      </c>
      <c r="AI23" s="20" t="str">
        <f t="shared" si="23"/>
        <v/>
      </c>
      <c r="AJ23" s="20" t="str">
        <f t="shared" si="24"/>
        <v/>
      </c>
      <c r="AK23" s="20" t="str">
        <f t="shared" si="25"/>
        <v/>
      </c>
      <c r="AL23" s="20" t="str">
        <f t="shared" si="26"/>
        <v/>
      </c>
      <c r="AM23" s="20" t="str">
        <f t="shared" si="27"/>
        <v/>
      </c>
      <c r="AN23" s="20" t="str">
        <f t="shared" si="28"/>
        <v/>
      </c>
      <c r="AO23" s="20" t="str">
        <f t="shared" si="29"/>
        <v/>
      </c>
      <c r="AP23" s="20" t="str">
        <f t="shared" si="30"/>
        <v/>
      </c>
      <c r="AQ23" s="20" t="str">
        <f t="shared" si="31"/>
        <v/>
      </c>
      <c r="AR23" s="20" t="str">
        <f t="shared" si="32"/>
        <v/>
      </c>
      <c r="AS23" s="20" t="str">
        <f t="shared" si="33"/>
        <v/>
      </c>
      <c r="AT23" s="20" t="str">
        <f t="shared" si="34"/>
        <v/>
      </c>
      <c r="AU23" s="20" t="str">
        <f t="shared" si="35"/>
        <v/>
      </c>
      <c r="AV23" s="20" t="str">
        <f t="shared" si="36"/>
        <v/>
      </c>
      <c r="AW23" s="20" t="str">
        <f t="shared" si="37"/>
        <v/>
      </c>
      <c r="AX23" s="20" t="str">
        <f t="shared" si="38"/>
        <v/>
      </c>
      <c r="AY23" s="20" t="str">
        <f t="shared" si="39"/>
        <v/>
      </c>
      <c r="AZ23" s="20" t="str">
        <f t="shared" si="40"/>
        <v/>
      </c>
      <c r="BA23" s="20" t="str">
        <f t="shared" si="41"/>
        <v/>
      </c>
      <c r="BB23" s="20" t="str">
        <f t="shared" si="42"/>
        <v/>
      </c>
      <c r="BC23" s="20" t="str">
        <f t="shared" si="43"/>
        <v/>
      </c>
      <c r="BD23" s="20" t="str">
        <f t="shared" si="44"/>
        <v/>
      </c>
      <c r="BE23" s="20" t="str">
        <f t="shared" si="45"/>
        <v/>
      </c>
      <c r="BF23" s="20" t="str">
        <f t="shared" si="46"/>
        <v/>
      </c>
      <c r="BG23" s="20" t="str">
        <f t="shared" si="47"/>
        <v/>
      </c>
      <c r="BH23" s="20" t="str">
        <f t="shared" si="48"/>
        <v/>
      </c>
      <c r="BI23" s="20" t="str">
        <f t="shared" si="49"/>
        <v/>
      </c>
      <c r="BJ23" s="20" t="str">
        <f t="shared" si="50"/>
        <v/>
      </c>
      <c r="BK23" s="20" t="str">
        <f t="shared" si="51"/>
        <v/>
      </c>
      <c r="BM23" s="16">
        <f t="shared" si="52"/>
        <v>-6575</v>
      </c>
      <c r="BN23" s="16">
        <f t="shared" si="53"/>
        <v>-6575</v>
      </c>
      <c r="BO23" s="16" t="str">
        <f>IF(PLAN!J21="","",INT((PLAN!J21-TimelineStart)/7)+1)</f>
        <v/>
      </c>
      <c r="BP23" s="16" t="str">
        <f>IF(PLAN!K21="","",INT((PLAN!K21-TimelineStart)/7)+1)</f>
        <v/>
      </c>
      <c r="BQ23" s="16">
        <f t="shared" si="54"/>
        <v>-6575</v>
      </c>
      <c r="BR23" s="16" t="str">
        <f t="shared" si="55"/>
        <v/>
      </c>
    </row>
    <row r="24" spans="1:70" ht="18" customHeight="1" x14ac:dyDescent="0.25">
      <c r="A24" s="16">
        <f>PLAN!A22</f>
        <v>21</v>
      </c>
      <c r="B24" s="16">
        <f>PLAN!B22</f>
        <v>0</v>
      </c>
      <c r="C24" s="16">
        <f>PLAN!C22</f>
        <v>0</v>
      </c>
      <c r="D24" s="16">
        <f>PLAN!D22</f>
        <v>0</v>
      </c>
      <c r="E24" s="17">
        <f>PLAN!E22</f>
        <v>0</v>
      </c>
      <c r="F24" s="16">
        <f>PLAN!F22</f>
        <v>0</v>
      </c>
      <c r="G24" s="18">
        <f>PLAN!L22</f>
        <v>0</v>
      </c>
      <c r="H24" s="18">
        <f>PLAN!M22</f>
        <v>0</v>
      </c>
      <c r="I24" s="19">
        <f>PLAN!O22</f>
        <v>0</v>
      </c>
      <c r="J24" s="16" t="str">
        <f>PLAN!P22</f>
        <v>Not Started</v>
      </c>
      <c r="K24" s="16" t="str">
        <f>PLAN!H22</f>
        <v>No</v>
      </c>
      <c r="L24" s="20" t="str">
        <f t="shared" si="0"/>
        <v/>
      </c>
      <c r="M24" s="20" t="str">
        <f t="shared" si="1"/>
        <v/>
      </c>
      <c r="N24" s="20" t="str">
        <f t="shared" si="2"/>
        <v/>
      </c>
      <c r="O24" s="20" t="str">
        <f t="shared" si="3"/>
        <v/>
      </c>
      <c r="P24" s="20" t="str">
        <f t="shared" si="4"/>
        <v/>
      </c>
      <c r="Q24" s="20" t="str">
        <f t="shared" si="5"/>
        <v/>
      </c>
      <c r="R24" s="20" t="str">
        <f t="shared" si="6"/>
        <v/>
      </c>
      <c r="S24" s="20" t="str">
        <f t="shared" si="7"/>
        <v/>
      </c>
      <c r="T24" s="20" t="str">
        <f t="shared" si="8"/>
        <v/>
      </c>
      <c r="U24" s="20" t="str">
        <f t="shared" si="9"/>
        <v/>
      </c>
      <c r="V24" s="20" t="str">
        <f t="shared" si="10"/>
        <v/>
      </c>
      <c r="W24" s="20" t="str">
        <f t="shared" si="11"/>
        <v/>
      </c>
      <c r="X24" s="20" t="str">
        <f t="shared" si="12"/>
        <v/>
      </c>
      <c r="Y24" s="20" t="str">
        <f t="shared" si="13"/>
        <v/>
      </c>
      <c r="Z24" s="20" t="str">
        <f t="shared" si="14"/>
        <v/>
      </c>
      <c r="AA24" s="20" t="str">
        <f t="shared" si="15"/>
        <v/>
      </c>
      <c r="AB24" s="20" t="str">
        <f t="shared" si="16"/>
        <v/>
      </c>
      <c r="AC24" s="20" t="str">
        <f t="shared" si="17"/>
        <v/>
      </c>
      <c r="AD24" s="20" t="str">
        <f t="shared" si="18"/>
        <v/>
      </c>
      <c r="AE24" s="20" t="str">
        <f t="shared" si="19"/>
        <v/>
      </c>
      <c r="AF24" s="20" t="str">
        <f t="shared" si="20"/>
        <v/>
      </c>
      <c r="AG24" s="20" t="str">
        <f t="shared" si="21"/>
        <v/>
      </c>
      <c r="AH24" s="20" t="str">
        <f t="shared" si="22"/>
        <v/>
      </c>
      <c r="AI24" s="20" t="str">
        <f t="shared" si="23"/>
        <v/>
      </c>
      <c r="AJ24" s="20" t="str">
        <f t="shared" si="24"/>
        <v/>
      </c>
      <c r="AK24" s="20" t="str">
        <f t="shared" si="25"/>
        <v/>
      </c>
      <c r="AL24" s="20" t="str">
        <f t="shared" si="26"/>
        <v/>
      </c>
      <c r="AM24" s="20" t="str">
        <f t="shared" si="27"/>
        <v/>
      </c>
      <c r="AN24" s="20" t="str">
        <f t="shared" si="28"/>
        <v/>
      </c>
      <c r="AO24" s="20" t="str">
        <f t="shared" si="29"/>
        <v/>
      </c>
      <c r="AP24" s="20" t="str">
        <f t="shared" si="30"/>
        <v/>
      </c>
      <c r="AQ24" s="20" t="str">
        <f t="shared" si="31"/>
        <v/>
      </c>
      <c r="AR24" s="20" t="str">
        <f t="shared" si="32"/>
        <v/>
      </c>
      <c r="AS24" s="20" t="str">
        <f t="shared" si="33"/>
        <v/>
      </c>
      <c r="AT24" s="20" t="str">
        <f t="shared" si="34"/>
        <v/>
      </c>
      <c r="AU24" s="20" t="str">
        <f t="shared" si="35"/>
        <v/>
      </c>
      <c r="AV24" s="20" t="str">
        <f t="shared" si="36"/>
        <v/>
      </c>
      <c r="AW24" s="20" t="str">
        <f t="shared" si="37"/>
        <v/>
      </c>
      <c r="AX24" s="20" t="str">
        <f t="shared" si="38"/>
        <v/>
      </c>
      <c r="AY24" s="20" t="str">
        <f t="shared" si="39"/>
        <v/>
      </c>
      <c r="AZ24" s="20" t="str">
        <f t="shared" si="40"/>
        <v/>
      </c>
      <c r="BA24" s="20" t="str">
        <f t="shared" si="41"/>
        <v/>
      </c>
      <c r="BB24" s="20" t="str">
        <f t="shared" si="42"/>
        <v/>
      </c>
      <c r="BC24" s="20" t="str">
        <f t="shared" si="43"/>
        <v/>
      </c>
      <c r="BD24" s="20" t="str">
        <f t="shared" si="44"/>
        <v/>
      </c>
      <c r="BE24" s="20" t="str">
        <f t="shared" si="45"/>
        <v/>
      </c>
      <c r="BF24" s="20" t="str">
        <f t="shared" si="46"/>
        <v/>
      </c>
      <c r="BG24" s="20" t="str">
        <f t="shared" si="47"/>
        <v/>
      </c>
      <c r="BH24" s="20" t="str">
        <f t="shared" si="48"/>
        <v/>
      </c>
      <c r="BI24" s="20" t="str">
        <f t="shared" si="49"/>
        <v/>
      </c>
      <c r="BJ24" s="20" t="str">
        <f t="shared" si="50"/>
        <v/>
      </c>
      <c r="BK24" s="20" t="str">
        <f t="shared" si="51"/>
        <v/>
      </c>
      <c r="BM24" s="16">
        <f t="shared" si="52"/>
        <v>-6575</v>
      </c>
      <c r="BN24" s="16">
        <f t="shared" si="53"/>
        <v>-6575</v>
      </c>
      <c r="BO24" s="16" t="str">
        <f>IF(PLAN!J22="","",INT((PLAN!J22-TimelineStart)/7)+1)</f>
        <v/>
      </c>
      <c r="BP24" s="16" t="str">
        <f>IF(PLAN!K22="","",INT((PLAN!K22-TimelineStart)/7)+1)</f>
        <v/>
      </c>
      <c r="BQ24" s="16">
        <f t="shared" si="54"/>
        <v>-6575</v>
      </c>
      <c r="BR24" s="16" t="str">
        <f t="shared" si="55"/>
        <v/>
      </c>
    </row>
    <row r="25" spans="1:70" ht="18" customHeight="1" x14ac:dyDescent="0.25">
      <c r="A25" s="16">
        <f>PLAN!A23</f>
        <v>22</v>
      </c>
      <c r="B25" s="16">
        <f>PLAN!B23</f>
        <v>0</v>
      </c>
      <c r="C25" s="16">
        <f>PLAN!C23</f>
        <v>0</v>
      </c>
      <c r="D25" s="16">
        <f>PLAN!D23</f>
        <v>0</v>
      </c>
      <c r="E25" s="17">
        <f>PLAN!E23</f>
        <v>0</v>
      </c>
      <c r="F25" s="16">
        <f>PLAN!F23</f>
        <v>0</v>
      </c>
      <c r="G25" s="18">
        <f>PLAN!L23</f>
        <v>0</v>
      </c>
      <c r="H25" s="18">
        <f>PLAN!M23</f>
        <v>0</v>
      </c>
      <c r="I25" s="19">
        <f>PLAN!O23</f>
        <v>0</v>
      </c>
      <c r="J25" s="16" t="str">
        <f>PLAN!P23</f>
        <v>Not Started</v>
      </c>
      <c r="K25" s="16" t="str">
        <f>PLAN!H23</f>
        <v>No</v>
      </c>
      <c r="L25" s="20" t="str">
        <f t="shared" si="0"/>
        <v/>
      </c>
      <c r="M25" s="20" t="str">
        <f t="shared" si="1"/>
        <v/>
      </c>
      <c r="N25" s="20" t="str">
        <f t="shared" si="2"/>
        <v/>
      </c>
      <c r="O25" s="20" t="str">
        <f t="shared" si="3"/>
        <v/>
      </c>
      <c r="P25" s="20" t="str">
        <f t="shared" si="4"/>
        <v/>
      </c>
      <c r="Q25" s="20" t="str">
        <f t="shared" si="5"/>
        <v/>
      </c>
      <c r="R25" s="20" t="str">
        <f t="shared" si="6"/>
        <v/>
      </c>
      <c r="S25" s="20" t="str">
        <f t="shared" si="7"/>
        <v/>
      </c>
      <c r="T25" s="20" t="str">
        <f t="shared" si="8"/>
        <v/>
      </c>
      <c r="U25" s="20" t="str">
        <f t="shared" si="9"/>
        <v/>
      </c>
      <c r="V25" s="20" t="str">
        <f t="shared" si="10"/>
        <v/>
      </c>
      <c r="W25" s="20" t="str">
        <f t="shared" si="11"/>
        <v/>
      </c>
      <c r="X25" s="20" t="str">
        <f t="shared" si="12"/>
        <v/>
      </c>
      <c r="Y25" s="20" t="str">
        <f t="shared" si="13"/>
        <v/>
      </c>
      <c r="Z25" s="20" t="str">
        <f t="shared" si="14"/>
        <v/>
      </c>
      <c r="AA25" s="20" t="str">
        <f t="shared" si="15"/>
        <v/>
      </c>
      <c r="AB25" s="20" t="str">
        <f t="shared" si="16"/>
        <v/>
      </c>
      <c r="AC25" s="20" t="str">
        <f t="shared" si="17"/>
        <v/>
      </c>
      <c r="AD25" s="20" t="str">
        <f t="shared" si="18"/>
        <v/>
      </c>
      <c r="AE25" s="20" t="str">
        <f t="shared" si="19"/>
        <v/>
      </c>
      <c r="AF25" s="20" t="str">
        <f t="shared" si="20"/>
        <v/>
      </c>
      <c r="AG25" s="20" t="str">
        <f t="shared" si="21"/>
        <v/>
      </c>
      <c r="AH25" s="20" t="str">
        <f t="shared" si="22"/>
        <v/>
      </c>
      <c r="AI25" s="20" t="str">
        <f t="shared" si="23"/>
        <v/>
      </c>
      <c r="AJ25" s="20" t="str">
        <f t="shared" si="24"/>
        <v/>
      </c>
      <c r="AK25" s="20" t="str">
        <f t="shared" si="25"/>
        <v/>
      </c>
      <c r="AL25" s="20" t="str">
        <f t="shared" si="26"/>
        <v/>
      </c>
      <c r="AM25" s="20" t="str">
        <f t="shared" si="27"/>
        <v/>
      </c>
      <c r="AN25" s="20" t="str">
        <f t="shared" si="28"/>
        <v/>
      </c>
      <c r="AO25" s="20" t="str">
        <f t="shared" si="29"/>
        <v/>
      </c>
      <c r="AP25" s="20" t="str">
        <f t="shared" si="30"/>
        <v/>
      </c>
      <c r="AQ25" s="20" t="str">
        <f t="shared" si="31"/>
        <v/>
      </c>
      <c r="AR25" s="20" t="str">
        <f t="shared" si="32"/>
        <v/>
      </c>
      <c r="AS25" s="20" t="str">
        <f t="shared" si="33"/>
        <v/>
      </c>
      <c r="AT25" s="20" t="str">
        <f t="shared" si="34"/>
        <v/>
      </c>
      <c r="AU25" s="20" t="str">
        <f t="shared" si="35"/>
        <v/>
      </c>
      <c r="AV25" s="20" t="str">
        <f t="shared" si="36"/>
        <v/>
      </c>
      <c r="AW25" s="20" t="str">
        <f t="shared" si="37"/>
        <v/>
      </c>
      <c r="AX25" s="20" t="str">
        <f t="shared" si="38"/>
        <v/>
      </c>
      <c r="AY25" s="20" t="str">
        <f t="shared" si="39"/>
        <v/>
      </c>
      <c r="AZ25" s="20" t="str">
        <f t="shared" si="40"/>
        <v/>
      </c>
      <c r="BA25" s="20" t="str">
        <f t="shared" si="41"/>
        <v/>
      </c>
      <c r="BB25" s="20" t="str">
        <f t="shared" si="42"/>
        <v/>
      </c>
      <c r="BC25" s="20" t="str">
        <f t="shared" si="43"/>
        <v/>
      </c>
      <c r="BD25" s="20" t="str">
        <f t="shared" si="44"/>
        <v/>
      </c>
      <c r="BE25" s="20" t="str">
        <f t="shared" si="45"/>
        <v/>
      </c>
      <c r="BF25" s="20" t="str">
        <f t="shared" si="46"/>
        <v/>
      </c>
      <c r="BG25" s="20" t="str">
        <f t="shared" si="47"/>
        <v/>
      </c>
      <c r="BH25" s="20" t="str">
        <f t="shared" si="48"/>
        <v/>
      </c>
      <c r="BI25" s="20" t="str">
        <f t="shared" si="49"/>
        <v/>
      </c>
      <c r="BJ25" s="20" t="str">
        <f t="shared" si="50"/>
        <v/>
      </c>
      <c r="BK25" s="20" t="str">
        <f t="shared" si="51"/>
        <v/>
      </c>
      <c r="BM25" s="16">
        <f t="shared" si="52"/>
        <v>-6575</v>
      </c>
      <c r="BN25" s="16">
        <f t="shared" si="53"/>
        <v>-6575</v>
      </c>
      <c r="BO25" s="16" t="str">
        <f>IF(PLAN!J23="","",INT((PLAN!J23-TimelineStart)/7)+1)</f>
        <v/>
      </c>
      <c r="BP25" s="16" t="str">
        <f>IF(PLAN!K23="","",INT((PLAN!K23-TimelineStart)/7)+1)</f>
        <v/>
      </c>
      <c r="BQ25" s="16">
        <f t="shared" si="54"/>
        <v>-6575</v>
      </c>
      <c r="BR25" s="16" t="str">
        <f t="shared" si="55"/>
        <v/>
      </c>
    </row>
    <row r="26" spans="1:70" ht="18" customHeight="1" x14ac:dyDescent="0.25">
      <c r="A26" s="16">
        <f>PLAN!A24</f>
        <v>23</v>
      </c>
      <c r="B26" s="16">
        <f>PLAN!B24</f>
        <v>0</v>
      </c>
      <c r="C26" s="16">
        <f>PLAN!C24</f>
        <v>0</v>
      </c>
      <c r="D26" s="16">
        <f>PLAN!D24</f>
        <v>0</v>
      </c>
      <c r="E26" s="17">
        <f>PLAN!E24</f>
        <v>0</v>
      </c>
      <c r="F26" s="16">
        <f>PLAN!F24</f>
        <v>0</v>
      </c>
      <c r="G26" s="18">
        <f>PLAN!L24</f>
        <v>0</v>
      </c>
      <c r="H26" s="18">
        <f>PLAN!M24</f>
        <v>0</v>
      </c>
      <c r="I26" s="19">
        <f>PLAN!O24</f>
        <v>0</v>
      </c>
      <c r="J26" s="16" t="str">
        <f>PLAN!P24</f>
        <v>Not Started</v>
      </c>
      <c r="K26" s="16" t="str">
        <f>PLAN!H24</f>
        <v>No</v>
      </c>
      <c r="L26" s="20" t="str">
        <f t="shared" si="0"/>
        <v/>
      </c>
      <c r="M26" s="20" t="str">
        <f t="shared" si="1"/>
        <v/>
      </c>
      <c r="N26" s="20" t="str">
        <f t="shared" si="2"/>
        <v/>
      </c>
      <c r="O26" s="20" t="str">
        <f t="shared" si="3"/>
        <v/>
      </c>
      <c r="P26" s="20" t="str">
        <f t="shared" si="4"/>
        <v/>
      </c>
      <c r="Q26" s="20" t="str">
        <f t="shared" si="5"/>
        <v/>
      </c>
      <c r="R26" s="20" t="str">
        <f t="shared" si="6"/>
        <v/>
      </c>
      <c r="S26" s="20" t="str">
        <f t="shared" si="7"/>
        <v/>
      </c>
      <c r="T26" s="20" t="str">
        <f t="shared" si="8"/>
        <v/>
      </c>
      <c r="U26" s="20" t="str">
        <f t="shared" si="9"/>
        <v/>
      </c>
      <c r="V26" s="20" t="str">
        <f t="shared" si="10"/>
        <v/>
      </c>
      <c r="W26" s="20" t="str">
        <f t="shared" si="11"/>
        <v/>
      </c>
      <c r="X26" s="20" t="str">
        <f t="shared" si="12"/>
        <v/>
      </c>
      <c r="Y26" s="20" t="str">
        <f t="shared" si="13"/>
        <v/>
      </c>
      <c r="Z26" s="20" t="str">
        <f t="shared" si="14"/>
        <v/>
      </c>
      <c r="AA26" s="20" t="str">
        <f t="shared" si="15"/>
        <v/>
      </c>
      <c r="AB26" s="20" t="str">
        <f t="shared" si="16"/>
        <v/>
      </c>
      <c r="AC26" s="20" t="str">
        <f t="shared" si="17"/>
        <v/>
      </c>
      <c r="AD26" s="20" t="str">
        <f t="shared" si="18"/>
        <v/>
      </c>
      <c r="AE26" s="20" t="str">
        <f t="shared" si="19"/>
        <v/>
      </c>
      <c r="AF26" s="20" t="str">
        <f t="shared" si="20"/>
        <v/>
      </c>
      <c r="AG26" s="20" t="str">
        <f t="shared" si="21"/>
        <v/>
      </c>
      <c r="AH26" s="20" t="str">
        <f t="shared" si="22"/>
        <v/>
      </c>
      <c r="AI26" s="20" t="str">
        <f t="shared" si="23"/>
        <v/>
      </c>
      <c r="AJ26" s="20" t="str">
        <f t="shared" si="24"/>
        <v/>
      </c>
      <c r="AK26" s="20" t="str">
        <f t="shared" si="25"/>
        <v/>
      </c>
      <c r="AL26" s="20" t="str">
        <f t="shared" si="26"/>
        <v/>
      </c>
      <c r="AM26" s="20" t="str">
        <f t="shared" si="27"/>
        <v/>
      </c>
      <c r="AN26" s="20" t="str">
        <f t="shared" si="28"/>
        <v/>
      </c>
      <c r="AO26" s="20" t="str">
        <f t="shared" si="29"/>
        <v/>
      </c>
      <c r="AP26" s="20" t="str">
        <f t="shared" si="30"/>
        <v/>
      </c>
      <c r="AQ26" s="20" t="str">
        <f t="shared" si="31"/>
        <v/>
      </c>
      <c r="AR26" s="20" t="str">
        <f t="shared" si="32"/>
        <v/>
      </c>
      <c r="AS26" s="20" t="str">
        <f t="shared" si="33"/>
        <v/>
      </c>
      <c r="AT26" s="20" t="str">
        <f t="shared" si="34"/>
        <v/>
      </c>
      <c r="AU26" s="20" t="str">
        <f t="shared" si="35"/>
        <v/>
      </c>
      <c r="AV26" s="20" t="str">
        <f t="shared" si="36"/>
        <v/>
      </c>
      <c r="AW26" s="20" t="str">
        <f t="shared" si="37"/>
        <v/>
      </c>
      <c r="AX26" s="20" t="str">
        <f t="shared" si="38"/>
        <v/>
      </c>
      <c r="AY26" s="20" t="str">
        <f t="shared" si="39"/>
        <v/>
      </c>
      <c r="AZ26" s="20" t="str">
        <f t="shared" si="40"/>
        <v/>
      </c>
      <c r="BA26" s="20" t="str">
        <f t="shared" si="41"/>
        <v/>
      </c>
      <c r="BB26" s="20" t="str">
        <f t="shared" si="42"/>
        <v/>
      </c>
      <c r="BC26" s="20" t="str">
        <f t="shared" si="43"/>
        <v/>
      </c>
      <c r="BD26" s="20" t="str">
        <f t="shared" si="44"/>
        <v/>
      </c>
      <c r="BE26" s="20" t="str">
        <f t="shared" si="45"/>
        <v/>
      </c>
      <c r="BF26" s="20" t="str">
        <f t="shared" si="46"/>
        <v/>
      </c>
      <c r="BG26" s="20" t="str">
        <f t="shared" si="47"/>
        <v/>
      </c>
      <c r="BH26" s="20" t="str">
        <f t="shared" si="48"/>
        <v/>
      </c>
      <c r="BI26" s="20" t="str">
        <f t="shared" si="49"/>
        <v/>
      </c>
      <c r="BJ26" s="20" t="str">
        <f t="shared" si="50"/>
        <v/>
      </c>
      <c r="BK26" s="20" t="str">
        <f t="shared" si="51"/>
        <v/>
      </c>
      <c r="BM26" s="16">
        <f t="shared" si="52"/>
        <v>-6575</v>
      </c>
      <c r="BN26" s="16">
        <f t="shared" si="53"/>
        <v>-6575</v>
      </c>
      <c r="BO26" s="16" t="str">
        <f>IF(PLAN!J24="","",INT((PLAN!J24-TimelineStart)/7)+1)</f>
        <v/>
      </c>
      <c r="BP26" s="16" t="str">
        <f>IF(PLAN!K24="","",INT((PLAN!K24-TimelineStart)/7)+1)</f>
        <v/>
      </c>
      <c r="BQ26" s="16">
        <f t="shared" si="54"/>
        <v>-6575</v>
      </c>
      <c r="BR26" s="16" t="str">
        <f t="shared" si="55"/>
        <v/>
      </c>
    </row>
    <row r="27" spans="1:70" ht="18" customHeight="1" x14ac:dyDescent="0.25">
      <c r="A27" s="16">
        <f>PLAN!A25</f>
        <v>24</v>
      </c>
      <c r="B27" s="16">
        <f>PLAN!B25</f>
        <v>0</v>
      </c>
      <c r="C27" s="16">
        <f>PLAN!C25</f>
        <v>0</v>
      </c>
      <c r="D27" s="16">
        <f>PLAN!D25</f>
        <v>0</v>
      </c>
      <c r="E27" s="17">
        <f>PLAN!E25</f>
        <v>0</v>
      </c>
      <c r="F27" s="16">
        <f>PLAN!F25</f>
        <v>0</v>
      </c>
      <c r="G27" s="18">
        <f>PLAN!L25</f>
        <v>0</v>
      </c>
      <c r="H27" s="18">
        <f>PLAN!M25</f>
        <v>0</v>
      </c>
      <c r="I27" s="19">
        <f>PLAN!O25</f>
        <v>0</v>
      </c>
      <c r="J27" s="16" t="str">
        <f>PLAN!P25</f>
        <v>Not Started</v>
      </c>
      <c r="K27" s="16" t="str">
        <f>PLAN!H25</f>
        <v>No</v>
      </c>
      <c r="L27" s="20" t="str">
        <f t="shared" si="0"/>
        <v/>
      </c>
      <c r="M27" s="20" t="str">
        <f t="shared" si="1"/>
        <v/>
      </c>
      <c r="N27" s="20" t="str">
        <f t="shared" si="2"/>
        <v/>
      </c>
      <c r="O27" s="20" t="str">
        <f t="shared" si="3"/>
        <v/>
      </c>
      <c r="P27" s="20" t="str">
        <f t="shared" si="4"/>
        <v/>
      </c>
      <c r="Q27" s="20" t="str">
        <f t="shared" si="5"/>
        <v/>
      </c>
      <c r="R27" s="20" t="str">
        <f t="shared" si="6"/>
        <v/>
      </c>
      <c r="S27" s="20" t="str">
        <f t="shared" si="7"/>
        <v/>
      </c>
      <c r="T27" s="20" t="str">
        <f t="shared" si="8"/>
        <v/>
      </c>
      <c r="U27" s="20" t="str">
        <f t="shared" si="9"/>
        <v/>
      </c>
      <c r="V27" s="20" t="str">
        <f t="shared" si="10"/>
        <v/>
      </c>
      <c r="W27" s="20" t="str">
        <f t="shared" si="11"/>
        <v/>
      </c>
      <c r="X27" s="20" t="str">
        <f t="shared" si="12"/>
        <v/>
      </c>
      <c r="Y27" s="20" t="str">
        <f t="shared" si="13"/>
        <v/>
      </c>
      <c r="Z27" s="20" t="str">
        <f t="shared" si="14"/>
        <v/>
      </c>
      <c r="AA27" s="20" t="str">
        <f t="shared" si="15"/>
        <v/>
      </c>
      <c r="AB27" s="20" t="str">
        <f t="shared" si="16"/>
        <v/>
      </c>
      <c r="AC27" s="20" t="str">
        <f t="shared" si="17"/>
        <v/>
      </c>
      <c r="AD27" s="20" t="str">
        <f t="shared" si="18"/>
        <v/>
      </c>
      <c r="AE27" s="20" t="str">
        <f t="shared" si="19"/>
        <v/>
      </c>
      <c r="AF27" s="20" t="str">
        <f t="shared" si="20"/>
        <v/>
      </c>
      <c r="AG27" s="20" t="str">
        <f t="shared" si="21"/>
        <v/>
      </c>
      <c r="AH27" s="20" t="str">
        <f t="shared" si="22"/>
        <v/>
      </c>
      <c r="AI27" s="20" t="str">
        <f t="shared" si="23"/>
        <v/>
      </c>
      <c r="AJ27" s="20" t="str">
        <f t="shared" si="24"/>
        <v/>
      </c>
      <c r="AK27" s="20" t="str">
        <f t="shared" si="25"/>
        <v/>
      </c>
      <c r="AL27" s="20" t="str">
        <f t="shared" si="26"/>
        <v/>
      </c>
      <c r="AM27" s="20" t="str">
        <f t="shared" si="27"/>
        <v/>
      </c>
      <c r="AN27" s="20" t="str">
        <f t="shared" si="28"/>
        <v/>
      </c>
      <c r="AO27" s="20" t="str">
        <f t="shared" si="29"/>
        <v/>
      </c>
      <c r="AP27" s="20" t="str">
        <f t="shared" si="30"/>
        <v/>
      </c>
      <c r="AQ27" s="20" t="str">
        <f t="shared" si="31"/>
        <v/>
      </c>
      <c r="AR27" s="20" t="str">
        <f t="shared" si="32"/>
        <v/>
      </c>
      <c r="AS27" s="20" t="str">
        <f t="shared" si="33"/>
        <v/>
      </c>
      <c r="AT27" s="20" t="str">
        <f t="shared" si="34"/>
        <v/>
      </c>
      <c r="AU27" s="20" t="str">
        <f t="shared" si="35"/>
        <v/>
      </c>
      <c r="AV27" s="20" t="str">
        <f t="shared" si="36"/>
        <v/>
      </c>
      <c r="AW27" s="20" t="str">
        <f t="shared" si="37"/>
        <v/>
      </c>
      <c r="AX27" s="20" t="str">
        <f t="shared" si="38"/>
        <v/>
      </c>
      <c r="AY27" s="20" t="str">
        <f t="shared" si="39"/>
        <v/>
      </c>
      <c r="AZ27" s="20" t="str">
        <f t="shared" si="40"/>
        <v/>
      </c>
      <c r="BA27" s="20" t="str">
        <f t="shared" si="41"/>
        <v/>
      </c>
      <c r="BB27" s="20" t="str">
        <f t="shared" si="42"/>
        <v/>
      </c>
      <c r="BC27" s="20" t="str">
        <f t="shared" si="43"/>
        <v/>
      </c>
      <c r="BD27" s="20" t="str">
        <f t="shared" si="44"/>
        <v/>
      </c>
      <c r="BE27" s="20" t="str">
        <f t="shared" si="45"/>
        <v/>
      </c>
      <c r="BF27" s="20" t="str">
        <f t="shared" si="46"/>
        <v/>
      </c>
      <c r="BG27" s="20" t="str">
        <f t="shared" si="47"/>
        <v/>
      </c>
      <c r="BH27" s="20" t="str">
        <f t="shared" si="48"/>
        <v/>
      </c>
      <c r="BI27" s="20" t="str">
        <f t="shared" si="49"/>
        <v/>
      </c>
      <c r="BJ27" s="20" t="str">
        <f t="shared" si="50"/>
        <v/>
      </c>
      <c r="BK27" s="20" t="str">
        <f t="shared" si="51"/>
        <v/>
      </c>
      <c r="BM27" s="16">
        <f t="shared" si="52"/>
        <v>-6575</v>
      </c>
      <c r="BN27" s="16">
        <f t="shared" si="53"/>
        <v>-6575</v>
      </c>
      <c r="BO27" s="16" t="str">
        <f>IF(PLAN!J25="","",INT((PLAN!J25-TimelineStart)/7)+1)</f>
        <v/>
      </c>
      <c r="BP27" s="16" t="str">
        <f>IF(PLAN!K25="","",INT((PLAN!K25-TimelineStart)/7)+1)</f>
        <v/>
      </c>
      <c r="BQ27" s="16">
        <f t="shared" si="54"/>
        <v>-6575</v>
      </c>
      <c r="BR27" s="16" t="str">
        <f t="shared" si="55"/>
        <v/>
      </c>
    </row>
    <row r="28" spans="1:70" ht="18" customHeight="1" x14ac:dyDescent="0.25">
      <c r="A28" s="16">
        <f>PLAN!A26</f>
        <v>25</v>
      </c>
      <c r="B28" s="16">
        <f>PLAN!B26</f>
        <v>0</v>
      </c>
      <c r="C28" s="16">
        <f>PLAN!C26</f>
        <v>0</v>
      </c>
      <c r="D28" s="16">
        <f>PLAN!D26</f>
        <v>0</v>
      </c>
      <c r="E28" s="17">
        <f>PLAN!E26</f>
        <v>0</v>
      </c>
      <c r="F28" s="16">
        <f>PLAN!F26</f>
        <v>0</v>
      </c>
      <c r="G28" s="18">
        <f>PLAN!L26</f>
        <v>0</v>
      </c>
      <c r="H28" s="18">
        <f>PLAN!M26</f>
        <v>0</v>
      </c>
      <c r="I28" s="19">
        <f>PLAN!O26</f>
        <v>0</v>
      </c>
      <c r="J28" s="16" t="str">
        <f>PLAN!P26</f>
        <v>Not Started</v>
      </c>
      <c r="K28" s="16" t="str">
        <f>PLAN!H26</f>
        <v>No</v>
      </c>
      <c r="L28" s="20" t="str">
        <f t="shared" si="0"/>
        <v/>
      </c>
      <c r="M28" s="20" t="str">
        <f t="shared" si="1"/>
        <v/>
      </c>
      <c r="N28" s="20" t="str">
        <f t="shared" si="2"/>
        <v/>
      </c>
      <c r="O28" s="20" t="str">
        <f t="shared" si="3"/>
        <v/>
      </c>
      <c r="P28" s="20" t="str">
        <f t="shared" si="4"/>
        <v/>
      </c>
      <c r="Q28" s="20" t="str">
        <f t="shared" si="5"/>
        <v/>
      </c>
      <c r="R28" s="20" t="str">
        <f t="shared" si="6"/>
        <v/>
      </c>
      <c r="S28" s="20" t="str">
        <f t="shared" si="7"/>
        <v/>
      </c>
      <c r="T28" s="20" t="str">
        <f t="shared" si="8"/>
        <v/>
      </c>
      <c r="U28" s="20" t="str">
        <f t="shared" si="9"/>
        <v/>
      </c>
      <c r="V28" s="20" t="str">
        <f t="shared" si="10"/>
        <v/>
      </c>
      <c r="W28" s="20" t="str">
        <f t="shared" si="11"/>
        <v/>
      </c>
      <c r="X28" s="20" t="str">
        <f t="shared" si="12"/>
        <v/>
      </c>
      <c r="Y28" s="20" t="str">
        <f t="shared" si="13"/>
        <v/>
      </c>
      <c r="Z28" s="20" t="str">
        <f t="shared" si="14"/>
        <v/>
      </c>
      <c r="AA28" s="20" t="str">
        <f t="shared" si="15"/>
        <v/>
      </c>
      <c r="AB28" s="20" t="str">
        <f t="shared" si="16"/>
        <v/>
      </c>
      <c r="AC28" s="20" t="str">
        <f t="shared" si="17"/>
        <v/>
      </c>
      <c r="AD28" s="20" t="str">
        <f t="shared" si="18"/>
        <v/>
      </c>
      <c r="AE28" s="20" t="str">
        <f t="shared" si="19"/>
        <v/>
      </c>
      <c r="AF28" s="20" t="str">
        <f t="shared" si="20"/>
        <v/>
      </c>
      <c r="AG28" s="20" t="str">
        <f t="shared" si="21"/>
        <v/>
      </c>
      <c r="AH28" s="20" t="str">
        <f t="shared" si="22"/>
        <v/>
      </c>
      <c r="AI28" s="20" t="str">
        <f t="shared" si="23"/>
        <v/>
      </c>
      <c r="AJ28" s="20" t="str">
        <f t="shared" si="24"/>
        <v/>
      </c>
      <c r="AK28" s="20" t="str">
        <f t="shared" si="25"/>
        <v/>
      </c>
      <c r="AL28" s="20" t="str">
        <f t="shared" si="26"/>
        <v/>
      </c>
      <c r="AM28" s="20" t="str">
        <f t="shared" si="27"/>
        <v/>
      </c>
      <c r="AN28" s="20" t="str">
        <f t="shared" si="28"/>
        <v/>
      </c>
      <c r="AO28" s="20" t="str">
        <f t="shared" si="29"/>
        <v/>
      </c>
      <c r="AP28" s="20" t="str">
        <f t="shared" si="30"/>
        <v/>
      </c>
      <c r="AQ28" s="20" t="str">
        <f t="shared" si="31"/>
        <v/>
      </c>
      <c r="AR28" s="20" t="str">
        <f t="shared" si="32"/>
        <v/>
      </c>
      <c r="AS28" s="20" t="str">
        <f t="shared" si="33"/>
        <v/>
      </c>
      <c r="AT28" s="20" t="str">
        <f t="shared" si="34"/>
        <v/>
      </c>
      <c r="AU28" s="20" t="str">
        <f t="shared" si="35"/>
        <v/>
      </c>
      <c r="AV28" s="20" t="str">
        <f t="shared" si="36"/>
        <v/>
      </c>
      <c r="AW28" s="20" t="str">
        <f t="shared" si="37"/>
        <v/>
      </c>
      <c r="AX28" s="20" t="str">
        <f t="shared" si="38"/>
        <v/>
      </c>
      <c r="AY28" s="20" t="str">
        <f t="shared" si="39"/>
        <v/>
      </c>
      <c r="AZ28" s="20" t="str">
        <f t="shared" si="40"/>
        <v/>
      </c>
      <c r="BA28" s="20" t="str">
        <f t="shared" si="41"/>
        <v/>
      </c>
      <c r="BB28" s="20" t="str">
        <f t="shared" si="42"/>
        <v/>
      </c>
      <c r="BC28" s="20" t="str">
        <f t="shared" si="43"/>
        <v/>
      </c>
      <c r="BD28" s="20" t="str">
        <f t="shared" si="44"/>
        <v/>
      </c>
      <c r="BE28" s="20" t="str">
        <f t="shared" si="45"/>
        <v/>
      </c>
      <c r="BF28" s="20" t="str">
        <f t="shared" si="46"/>
        <v/>
      </c>
      <c r="BG28" s="20" t="str">
        <f t="shared" si="47"/>
        <v/>
      </c>
      <c r="BH28" s="20" t="str">
        <f t="shared" si="48"/>
        <v/>
      </c>
      <c r="BI28" s="20" t="str">
        <f t="shared" si="49"/>
        <v/>
      </c>
      <c r="BJ28" s="20" t="str">
        <f t="shared" si="50"/>
        <v/>
      </c>
      <c r="BK28" s="20" t="str">
        <f t="shared" si="51"/>
        <v/>
      </c>
      <c r="BM28" s="16">
        <f t="shared" si="52"/>
        <v>-6575</v>
      </c>
      <c r="BN28" s="16">
        <f t="shared" si="53"/>
        <v>-6575</v>
      </c>
      <c r="BO28" s="16" t="str">
        <f>IF(PLAN!J26="","",INT((PLAN!J26-TimelineStart)/7)+1)</f>
        <v/>
      </c>
      <c r="BP28" s="16" t="str">
        <f>IF(PLAN!K26="","",INT((PLAN!K26-TimelineStart)/7)+1)</f>
        <v/>
      </c>
      <c r="BQ28" s="16">
        <f t="shared" si="54"/>
        <v>-6575</v>
      </c>
      <c r="BR28" s="16" t="str">
        <f t="shared" si="55"/>
        <v/>
      </c>
    </row>
    <row r="29" spans="1:70" ht="18" customHeight="1" x14ac:dyDescent="0.25">
      <c r="A29" s="16">
        <f>PLAN!A27</f>
        <v>26</v>
      </c>
      <c r="B29" s="16">
        <f>PLAN!B27</f>
        <v>0</v>
      </c>
      <c r="C29" s="16">
        <f>PLAN!C27</f>
        <v>0</v>
      </c>
      <c r="D29" s="16">
        <f>PLAN!D27</f>
        <v>0</v>
      </c>
      <c r="E29" s="17">
        <f>PLAN!E27</f>
        <v>0</v>
      </c>
      <c r="F29" s="16">
        <f>PLAN!F27</f>
        <v>0</v>
      </c>
      <c r="G29" s="18">
        <f>PLAN!L27</f>
        <v>0</v>
      </c>
      <c r="H29" s="18">
        <f>PLAN!M27</f>
        <v>0</v>
      </c>
      <c r="I29" s="19">
        <f>PLAN!O27</f>
        <v>0</v>
      </c>
      <c r="J29" s="16" t="str">
        <f>PLAN!P27</f>
        <v>Not Started</v>
      </c>
      <c r="K29" s="16" t="str">
        <f>PLAN!H27</f>
        <v>No</v>
      </c>
      <c r="L29" s="20" t="str">
        <f t="shared" si="0"/>
        <v/>
      </c>
      <c r="M29" s="20" t="str">
        <f t="shared" si="1"/>
        <v/>
      </c>
      <c r="N29" s="20" t="str">
        <f t="shared" si="2"/>
        <v/>
      </c>
      <c r="O29" s="20" t="str">
        <f t="shared" si="3"/>
        <v/>
      </c>
      <c r="P29" s="20" t="str">
        <f t="shared" si="4"/>
        <v/>
      </c>
      <c r="Q29" s="20" t="str">
        <f t="shared" si="5"/>
        <v/>
      </c>
      <c r="R29" s="20" t="str">
        <f t="shared" si="6"/>
        <v/>
      </c>
      <c r="S29" s="20" t="str">
        <f t="shared" si="7"/>
        <v/>
      </c>
      <c r="T29" s="20" t="str">
        <f t="shared" si="8"/>
        <v/>
      </c>
      <c r="U29" s="20" t="str">
        <f t="shared" si="9"/>
        <v/>
      </c>
      <c r="V29" s="20" t="str">
        <f t="shared" si="10"/>
        <v/>
      </c>
      <c r="W29" s="20" t="str">
        <f t="shared" si="11"/>
        <v/>
      </c>
      <c r="X29" s="20" t="str">
        <f t="shared" si="12"/>
        <v/>
      </c>
      <c r="Y29" s="20" t="str">
        <f t="shared" si="13"/>
        <v/>
      </c>
      <c r="Z29" s="20" t="str">
        <f t="shared" si="14"/>
        <v/>
      </c>
      <c r="AA29" s="20" t="str">
        <f t="shared" si="15"/>
        <v/>
      </c>
      <c r="AB29" s="20" t="str">
        <f t="shared" si="16"/>
        <v/>
      </c>
      <c r="AC29" s="20" t="str">
        <f t="shared" si="17"/>
        <v/>
      </c>
      <c r="AD29" s="20" t="str">
        <f t="shared" si="18"/>
        <v/>
      </c>
      <c r="AE29" s="20" t="str">
        <f t="shared" si="19"/>
        <v/>
      </c>
      <c r="AF29" s="20" t="str">
        <f t="shared" si="20"/>
        <v/>
      </c>
      <c r="AG29" s="20" t="str">
        <f t="shared" si="21"/>
        <v/>
      </c>
      <c r="AH29" s="20" t="str">
        <f t="shared" si="22"/>
        <v/>
      </c>
      <c r="AI29" s="20" t="str">
        <f t="shared" si="23"/>
        <v/>
      </c>
      <c r="AJ29" s="20" t="str">
        <f t="shared" si="24"/>
        <v/>
      </c>
      <c r="AK29" s="20" t="str">
        <f t="shared" si="25"/>
        <v/>
      </c>
      <c r="AL29" s="20" t="str">
        <f t="shared" si="26"/>
        <v/>
      </c>
      <c r="AM29" s="20" t="str">
        <f t="shared" si="27"/>
        <v/>
      </c>
      <c r="AN29" s="20" t="str">
        <f t="shared" si="28"/>
        <v/>
      </c>
      <c r="AO29" s="20" t="str">
        <f t="shared" si="29"/>
        <v/>
      </c>
      <c r="AP29" s="20" t="str">
        <f t="shared" si="30"/>
        <v/>
      </c>
      <c r="AQ29" s="20" t="str">
        <f t="shared" si="31"/>
        <v/>
      </c>
      <c r="AR29" s="20" t="str">
        <f t="shared" si="32"/>
        <v/>
      </c>
      <c r="AS29" s="20" t="str">
        <f t="shared" si="33"/>
        <v/>
      </c>
      <c r="AT29" s="20" t="str">
        <f t="shared" si="34"/>
        <v/>
      </c>
      <c r="AU29" s="20" t="str">
        <f t="shared" si="35"/>
        <v/>
      </c>
      <c r="AV29" s="20" t="str">
        <f t="shared" si="36"/>
        <v/>
      </c>
      <c r="AW29" s="20" t="str">
        <f t="shared" si="37"/>
        <v/>
      </c>
      <c r="AX29" s="20" t="str">
        <f t="shared" si="38"/>
        <v/>
      </c>
      <c r="AY29" s="20" t="str">
        <f t="shared" si="39"/>
        <v/>
      </c>
      <c r="AZ29" s="20" t="str">
        <f t="shared" si="40"/>
        <v/>
      </c>
      <c r="BA29" s="20" t="str">
        <f t="shared" si="41"/>
        <v/>
      </c>
      <c r="BB29" s="20" t="str">
        <f t="shared" si="42"/>
        <v/>
      </c>
      <c r="BC29" s="20" t="str">
        <f t="shared" si="43"/>
        <v/>
      </c>
      <c r="BD29" s="20" t="str">
        <f t="shared" si="44"/>
        <v/>
      </c>
      <c r="BE29" s="20" t="str">
        <f t="shared" si="45"/>
        <v/>
      </c>
      <c r="BF29" s="20" t="str">
        <f t="shared" si="46"/>
        <v/>
      </c>
      <c r="BG29" s="20" t="str">
        <f t="shared" si="47"/>
        <v/>
      </c>
      <c r="BH29" s="20" t="str">
        <f t="shared" si="48"/>
        <v/>
      </c>
      <c r="BI29" s="20" t="str">
        <f t="shared" si="49"/>
        <v/>
      </c>
      <c r="BJ29" s="20" t="str">
        <f t="shared" si="50"/>
        <v/>
      </c>
      <c r="BK29" s="20" t="str">
        <f t="shared" si="51"/>
        <v/>
      </c>
      <c r="BM29" s="16">
        <f t="shared" si="52"/>
        <v>-6575</v>
      </c>
      <c r="BN29" s="16">
        <f t="shared" si="53"/>
        <v>-6575</v>
      </c>
      <c r="BO29" s="16" t="str">
        <f>IF(PLAN!J27="","",INT((PLAN!J27-TimelineStart)/7)+1)</f>
        <v/>
      </c>
      <c r="BP29" s="16" t="str">
        <f>IF(PLAN!K27="","",INT((PLAN!K27-TimelineStart)/7)+1)</f>
        <v/>
      </c>
      <c r="BQ29" s="16">
        <f t="shared" si="54"/>
        <v>-6575</v>
      </c>
      <c r="BR29" s="16" t="str">
        <f t="shared" si="55"/>
        <v/>
      </c>
    </row>
    <row r="30" spans="1:70" ht="18" customHeight="1" x14ac:dyDescent="0.25">
      <c r="A30" s="16">
        <f>PLAN!A28</f>
        <v>27</v>
      </c>
      <c r="B30" s="16">
        <f>PLAN!B28</f>
        <v>0</v>
      </c>
      <c r="C30" s="16">
        <f>PLAN!C28</f>
        <v>0</v>
      </c>
      <c r="D30" s="16">
        <f>PLAN!D28</f>
        <v>0</v>
      </c>
      <c r="E30" s="17">
        <f>PLAN!E28</f>
        <v>0</v>
      </c>
      <c r="F30" s="16">
        <f>PLAN!F28</f>
        <v>0</v>
      </c>
      <c r="G30" s="18">
        <f>PLAN!L28</f>
        <v>0</v>
      </c>
      <c r="H30" s="18">
        <f>PLAN!M28</f>
        <v>0</v>
      </c>
      <c r="I30" s="19">
        <f>PLAN!O28</f>
        <v>0</v>
      </c>
      <c r="J30" s="16" t="str">
        <f>PLAN!P28</f>
        <v>Not Started</v>
      </c>
      <c r="K30" s="16" t="str">
        <f>PLAN!H28</f>
        <v>No</v>
      </c>
      <c r="L30" s="20" t="str">
        <f t="shared" si="0"/>
        <v/>
      </c>
      <c r="M30" s="20" t="str">
        <f t="shared" si="1"/>
        <v/>
      </c>
      <c r="N30" s="20" t="str">
        <f t="shared" si="2"/>
        <v/>
      </c>
      <c r="O30" s="20" t="str">
        <f t="shared" si="3"/>
        <v/>
      </c>
      <c r="P30" s="20" t="str">
        <f t="shared" si="4"/>
        <v/>
      </c>
      <c r="Q30" s="20" t="str">
        <f t="shared" si="5"/>
        <v/>
      </c>
      <c r="R30" s="20" t="str">
        <f t="shared" si="6"/>
        <v/>
      </c>
      <c r="S30" s="20" t="str">
        <f t="shared" si="7"/>
        <v/>
      </c>
      <c r="T30" s="20" t="str">
        <f t="shared" si="8"/>
        <v/>
      </c>
      <c r="U30" s="20" t="str">
        <f t="shared" si="9"/>
        <v/>
      </c>
      <c r="V30" s="20" t="str">
        <f t="shared" si="10"/>
        <v/>
      </c>
      <c r="W30" s="20" t="str">
        <f t="shared" si="11"/>
        <v/>
      </c>
      <c r="X30" s="20" t="str">
        <f t="shared" si="12"/>
        <v/>
      </c>
      <c r="Y30" s="20" t="str">
        <f t="shared" si="13"/>
        <v/>
      </c>
      <c r="Z30" s="20" t="str">
        <f t="shared" si="14"/>
        <v/>
      </c>
      <c r="AA30" s="20" t="str">
        <f t="shared" si="15"/>
        <v/>
      </c>
      <c r="AB30" s="20" t="str">
        <f t="shared" si="16"/>
        <v/>
      </c>
      <c r="AC30" s="20" t="str">
        <f t="shared" si="17"/>
        <v/>
      </c>
      <c r="AD30" s="20" t="str">
        <f t="shared" si="18"/>
        <v/>
      </c>
      <c r="AE30" s="20" t="str">
        <f t="shared" si="19"/>
        <v/>
      </c>
      <c r="AF30" s="20" t="str">
        <f t="shared" si="20"/>
        <v/>
      </c>
      <c r="AG30" s="20" t="str">
        <f t="shared" si="21"/>
        <v/>
      </c>
      <c r="AH30" s="20" t="str">
        <f t="shared" si="22"/>
        <v/>
      </c>
      <c r="AI30" s="20" t="str">
        <f t="shared" si="23"/>
        <v/>
      </c>
      <c r="AJ30" s="20" t="str">
        <f t="shared" si="24"/>
        <v/>
      </c>
      <c r="AK30" s="20" t="str">
        <f t="shared" si="25"/>
        <v/>
      </c>
      <c r="AL30" s="20" t="str">
        <f t="shared" si="26"/>
        <v/>
      </c>
      <c r="AM30" s="20" t="str">
        <f t="shared" si="27"/>
        <v/>
      </c>
      <c r="AN30" s="20" t="str">
        <f t="shared" si="28"/>
        <v/>
      </c>
      <c r="AO30" s="20" t="str">
        <f t="shared" si="29"/>
        <v/>
      </c>
      <c r="AP30" s="20" t="str">
        <f t="shared" si="30"/>
        <v/>
      </c>
      <c r="AQ30" s="20" t="str">
        <f t="shared" si="31"/>
        <v/>
      </c>
      <c r="AR30" s="20" t="str">
        <f t="shared" si="32"/>
        <v/>
      </c>
      <c r="AS30" s="20" t="str">
        <f t="shared" si="33"/>
        <v/>
      </c>
      <c r="AT30" s="20" t="str">
        <f t="shared" si="34"/>
        <v/>
      </c>
      <c r="AU30" s="20" t="str">
        <f t="shared" si="35"/>
        <v/>
      </c>
      <c r="AV30" s="20" t="str">
        <f t="shared" si="36"/>
        <v/>
      </c>
      <c r="AW30" s="20" t="str">
        <f t="shared" si="37"/>
        <v/>
      </c>
      <c r="AX30" s="20" t="str">
        <f t="shared" si="38"/>
        <v/>
      </c>
      <c r="AY30" s="20" t="str">
        <f t="shared" si="39"/>
        <v/>
      </c>
      <c r="AZ30" s="20" t="str">
        <f t="shared" si="40"/>
        <v/>
      </c>
      <c r="BA30" s="20" t="str">
        <f t="shared" si="41"/>
        <v/>
      </c>
      <c r="BB30" s="20" t="str">
        <f t="shared" si="42"/>
        <v/>
      </c>
      <c r="BC30" s="20" t="str">
        <f t="shared" si="43"/>
        <v/>
      </c>
      <c r="BD30" s="20" t="str">
        <f t="shared" si="44"/>
        <v/>
      </c>
      <c r="BE30" s="20" t="str">
        <f t="shared" si="45"/>
        <v/>
      </c>
      <c r="BF30" s="20" t="str">
        <f t="shared" si="46"/>
        <v/>
      </c>
      <c r="BG30" s="20" t="str">
        <f t="shared" si="47"/>
        <v/>
      </c>
      <c r="BH30" s="20" t="str">
        <f t="shared" si="48"/>
        <v/>
      </c>
      <c r="BI30" s="20" t="str">
        <f t="shared" si="49"/>
        <v/>
      </c>
      <c r="BJ30" s="20" t="str">
        <f t="shared" si="50"/>
        <v/>
      </c>
      <c r="BK30" s="20" t="str">
        <f t="shared" si="51"/>
        <v/>
      </c>
      <c r="BM30" s="16">
        <f t="shared" si="52"/>
        <v>-6575</v>
      </c>
      <c r="BN30" s="16">
        <f t="shared" si="53"/>
        <v>-6575</v>
      </c>
      <c r="BO30" s="16" t="str">
        <f>IF(PLAN!J28="","",INT((PLAN!J28-TimelineStart)/7)+1)</f>
        <v/>
      </c>
      <c r="BP30" s="16" t="str">
        <f>IF(PLAN!K28="","",INT((PLAN!K28-TimelineStart)/7)+1)</f>
        <v/>
      </c>
      <c r="BQ30" s="16">
        <f t="shared" si="54"/>
        <v>-6575</v>
      </c>
      <c r="BR30" s="16" t="str">
        <f t="shared" si="55"/>
        <v/>
      </c>
    </row>
    <row r="31" spans="1:70" ht="18" customHeight="1" x14ac:dyDescent="0.25">
      <c r="A31" s="16">
        <f>PLAN!A29</f>
        <v>28</v>
      </c>
      <c r="B31" s="16">
        <f>PLAN!B29</f>
        <v>0</v>
      </c>
      <c r="C31" s="16">
        <f>PLAN!C29</f>
        <v>0</v>
      </c>
      <c r="D31" s="16">
        <f>PLAN!D29</f>
        <v>0</v>
      </c>
      <c r="E31" s="17">
        <f>PLAN!E29</f>
        <v>0</v>
      </c>
      <c r="F31" s="16">
        <f>PLAN!F29</f>
        <v>0</v>
      </c>
      <c r="G31" s="18">
        <f>PLAN!L29</f>
        <v>0</v>
      </c>
      <c r="H31" s="18">
        <f>PLAN!M29</f>
        <v>0</v>
      </c>
      <c r="I31" s="19">
        <f>PLAN!O29</f>
        <v>0</v>
      </c>
      <c r="J31" s="16" t="str">
        <f>PLAN!P29</f>
        <v>Not Started</v>
      </c>
      <c r="K31" s="16" t="str">
        <f>PLAN!H29</f>
        <v>No</v>
      </c>
      <c r="L31" s="20" t="str">
        <f t="shared" si="0"/>
        <v/>
      </c>
      <c r="M31" s="20" t="str">
        <f t="shared" si="1"/>
        <v/>
      </c>
      <c r="N31" s="20" t="str">
        <f t="shared" si="2"/>
        <v/>
      </c>
      <c r="O31" s="20" t="str">
        <f t="shared" si="3"/>
        <v/>
      </c>
      <c r="P31" s="20" t="str">
        <f t="shared" si="4"/>
        <v/>
      </c>
      <c r="Q31" s="20" t="str">
        <f t="shared" si="5"/>
        <v/>
      </c>
      <c r="R31" s="20" t="str">
        <f t="shared" si="6"/>
        <v/>
      </c>
      <c r="S31" s="20" t="str">
        <f t="shared" si="7"/>
        <v/>
      </c>
      <c r="T31" s="20" t="str">
        <f t="shared" si="8"/>
        <v/>
      </c>
      <c r="U31" s="20" t="str">
        <f t="shared" si="9"/>
        <v/>
      </c>
      <c r="V31" s="20" t="str">
        <f t="shared" si="10"/>
        <v/>
      </c>
      <c r="W31" s="20" t="str">
        <f t="shared" si="11"/>
        <v/>
      </c>
      <c r="X31" s="20" t="str">
        <f t="shared" si="12"/>
        <v/>
      </c>
      <c r="Y31" s="20" t="str">
        <f t="shared" si="13"/>
        <v/>
      </c>
      <c r="Z31" s="20" t="str">
        <f t="shared" si="14"/>
        <v/>
      </c>
      <c r="AA31" s="20" t="str">
        <f t="shared" si="15"/>
        <v/>
      </c>
      <c r="AB31" s="20" t="str">
        <f t="shared" si="16"/>
        <v/>
      </c>
      <c r="AC31" s="20" t="str">
        <f t="shared" si="17"/>
        <v/>
      </c>
      <c r="AD31" s="20" t="str">
        <f t="shared" si="18"/>
        <v/>
      </c>
      <c r="AE31" s="20" t="str">
        <f t="shared" si="19"/>
        <v/>
      </c>
      <c r="AF31" s="20" t="str">
        <f t="shared" si="20"/>
        <v/>
      </c>
      <c r="AG31" s="20" t="str">
        <f t="shared" si="21"/>
        <v/>
      </c>
      <c r="AH31" s="20" t="str">
        <f t="shared" si="22"/>
        <v/>
      </c>
      <c r="AI31" s="20" t="str">
        <f t="shared" si="23"/>
        <v/>
      </c>
      <c r="AJ31" s="20" t="str">
        <f t="shared" si="24"/>
        <v/>
      </c>
      <c r="AK31" s="20" t="str">
        <f t="shared" si="25"/>
        <v/>
      </c>
      <c r="AL31" s="20" t="str">
        <f t="shared" si="26"/>
        <v/>
      </c>
      <c r="AM31" s="20" t="str">
        <f t="shared" si="27"/>
        <v/>
      </c>
      <c r="AN31" s="20" t="str">
        <f t="shared" si="28"/>
        <v/>
      </c>
      <c r="AO31" s="20" t="str">
        <f t="shared" si="29"/>
        <v/>
      </c>
      <c r="AP31" s="20" t="str">
        <f t="shared" si="30"/>
        <v/>
      </c>
      <c r="AQ31" s="20" t="str">
        <f t="shared" si="31"/>
        <v/>
      </c>
      <c r="AR31" s="20" t="str">
        <f t="shared" si="32"/>
        <v/>
      </c>
      <c r="AS31" s="20" t="str">
        <f t="shared" si="33"/>
        <v/>
      </c>
      <c r="AT31" s="20" t="str">
        <f t="shared" si="34"/>
        <v/>
      </c>
      <c r="AU31" s="20" t="str">
        <f t="shared" si="35"/>
        <v/>
      </c>
      <c r="AV31" s="20" t="str">
        <f t="shared" si="36"/>
        <v/>
      </c>
      <c r="AW31" s="20" t="str">
        <f t="shared" si="37"/>
        <v/>
      </c>
      <c r="AX31" s="20" t="str">
        <f t="shared" si="38"/>
        <v/>
      </c>
      <c r="AY31" s="20" t="str">
        <f t="shared" si="39"/>
        <v/>
      </c>
      <c r="AZ31" s="20" t="str">
        <f t="shared" si="40"/>
        <v/>
      </c>
      <c r="BA31" s="20" t="str">
        <f t="shared" si="41"/>
        <v/>
      </c>
      <c r="BB31" s="20" t="str">
        <f t="shared" si="42"/>
        <v/>
      </c>
      <c r="BC31" s="20" t="str">
        <f t="shared" si="43"/>
        <v/>
      </c>
      <c r="BD31" s="20" t="str">
        <f t="shared" si="44"/>
        <v/>
      </c>
      <c r="BE31" s="20" t="str">
        <f t="shared" si="45"/>
        <v/>
      </c>
      <c r="BF31" s="20" t="str">
        <f t="shared" si="46"/>
        <v/>
      </c>
      <c r="BG31" s="20" t="str">
        <f t="shared" si="47"/>
        <v/>
      </c>
      <c r="BH31" s="20" t="str">
        <f t="shared" si="48"/>
        <v/>
      </c>
      <c r="BI31" s="20" t="str">
        <f t="shared" si="49"/>
        <v/>
      </c>
      <c r="BJ31" s="20" t="str">
        <f t="shared" si="50"/>
        <v/>
      </c>
      <c r="BK31" s="20" t="str">
        <f t="shared" si="51"/>
        <v/>
      </c>
      <c r="BM31" s="16">
        <f t="shared" si="52"/>
        <v>-6575</v>
      </c>
      <c r="BN31" s="16">
        <f t="shared" si="53"/>
        <v>-6575</v>
      </c>
      <c r="BO31" s="16" t="str">
        <f>IF(PLAN!J29="","",INT((PLAN!J29-TimelineStart)/7)+1)</f>
        <v/>
      </c>
      <c r="BP31" s="16" t="str">
        <f>IF(PLAN!K29="","",INT((PLAN!K29-TimelineStart)/7)+1)</f>
        <v/>
      </c>
      <c r="BQ31" s="16">
        <f t="shared" si="54"/>
        <v>-6575</v>
      </c>
      <c r="BR31" s="16" t="str">
        <f t="shared" si="55"/>
        <v/>
      </c>
    </row>
    <row r="32" spans="1:70" ht="18" customHeight="1" x14ac:dyDescent="0.25">
      <c r="A32" s="16">
        <f>PLAN!A30</f>
        <v>29</v>
      </c>
      <c r="B32" s="16">
        <f>PLAN!B30</f>
        <v>0</v>
      </c>
      <c r="C32" s="16">
        <f>PLAN!C30</f>
        <v>0</v>
      </c>
      <c r="D32" s="16">
        <f>PLAN!D30</f>
        <v>0</v>
      </c>
      <c r="E32" s="17">
        <f>PLAN!E30</f>
        <v>0</v>
      </c>
      <c r="F32" s="16">
        <f>PLAN!F30</f>
        <v>0</v>
      </c>
      <c r="G32" s="18">
        <f>PLAN!L30</f>
        <v>0</v>
      </c>
      <c r="H32" s="18">
        <f>PLAN!M30</f>
        <v>0</v>
      </c>
      <c r="I32" s="19">
        <f>PLAN!O30</f>
        <v>0</v>
      </c>
      <c r="J32" s="16" t="str">
        <f>PLAN!P30</f>
        <v>Not Started</v>
      </c>
      <c r="K32" s="16" t="str">
        <f>PLAN!H30</f>
        <v>No</v>
      </c>
      <c r="L32" s="20" t="str">
        <f t="shared" si="0"/>
        <v/>
      </c>
      <c r="M32" s="20" t="str">
        <f t="shared" si="1"/>
        <v/>
      </c>
      <c r="N32" s="20" t="str">
        <f t="shared" si="2"/>
        <v/>
      </c>
      <c r="O32" s="20" t="str">
        <f t="shared" si="3"/>
        <v/>
      </c>
      <c r="P32" s="20" t="str">
        <f t="shared" si="4"/>
        <v/>
      </c>
      <c r="Q32" s="20" t="str">
        <f t="shared" si="5"/>
        <v/>
      </c>
      <c r="R32" s="20" t="str">
        <f t="shared" si="6"/>
        <v/>
      </c>
      <c r="S32" s="20" t="str">
        <f t="shared" si="7"/>
        <v/>
      </c>
      <c r="T32" s="20" t="str">
        <f t="shared" si="8"/>
        <v/>
      </c>
      <c r="U32" s="20" t="str">
        <f t="shared" si="9"/>
        <v/>
      </c>
      <c r="V32" s="20" t="str">
        <f t="shared" si="10"/>
        <v/>
      </c>
      <c r="W32" s="20" t="str">
        <f t="shared" si="11"/>
        <v/>
      </c>
      <c r="X32" s="20" t="str">
        <f t="shared" si="12"/>
        <v/>
      </c>
      <c r="Y32" s="20" t="str">
        <f t="shared" si="13"/>
        <v/>
      </c>
      <c r="Z32" s="20" t="str">
        <f t="shared" si="14"/>
        <v/>
      </c>
      <c r="AA32" s="20" t="str">
        <f t="shared" si="15"/>
        <v/>
      </c>
      <c r="AB32" s="20" t="str">
        <f t="shared" si="16"/>
        <v/>
      </c>
      <c r="AC32" s="20" t="str">
        <f t="shared" si="17"/>
        <v/>
      </c>
      <c r="AD32" s="20" t="str">
        <f t="shared" si="18"/>
        <v/>
      </c>
      <c r="AE32" s="20" t="str">
        <f t="shared" si="19"/>
        <v/>
      </c>
      <c r="AF32" s="20" t="str">
        <f t="shared" si="20"/>
        <v/>
      </c>
      <c r="AG32" s="20" t="str">
        <f t="shared" si="21"/>
        <v/>
      </c>
      <c r="AH32" s="20" t="str">
        <f t="shared" si="22"/>
        <v/>
      </c>
      <c r="AI32" s="20" t="str">
        <f t="shared" si="23"/>
        <v/>
      </c>
      <c r="AJ32" s="20" t="str">
        <f t="shared" si="24"/>
        <v/>
      </c>
      <c r="AK32" s="20" t="str">
        <f t="shared" si="25"/>
        <v/>
      </c>
      <c r="AL32" s="20" t="str">
        <f t="shared" si="26"/>
        <v/>
      </c>
      <c r="AM32" s="20" t="str">
        <f t="shared" si="27"/>
        <v/>
      </c>
      <c r="AN32" s="20" t="str">
        <f t="shared" si="28"/>
        <v/>
      </c>
      <c r="AO32" s="20" t="str">
        <f t="shared" si="29"/>
        <v/>
      </c>
      <c r="AP32" s="20" t="str">
        <f t="shared" si="30"/>
        <v/>
      </c>
      <c r="AQ32" s="20" t="str">
        <f t="shared" si="31"/>
        <v/>
      </c>
      <c r="AR32" s="20" t="str">
        <f t="shared" si="32"/>
        <v/>
      </c>
      <c r="AS32" s="20" t="str">
        <f t="shared" si="33"/>
        <v/>
      </c>
      <c r="AT32" s="20" t="str">
        <f t="shared" si="34"/>
        <v/>
      </c>
      <c r="AU32" s="20" t="str">
        <f t="shared" si="35"/>
        <v/>
      </c>
      <c r="AV32" s="20" t="str">
        <f t="shared" si="36"/>
        <v/>
      </c>
      <c r="AW32" s="20" t="str">
        <f t="shared" si="37"/>
        <v/>
      </c>
      <c r="AX32" s="20" t="str">
        <f t="shared" si="38"/>
        <v/>
      </c>
      <c r="AY32" s="20" t="str">
        <f t="shared" si="39"/>
        <v/>
      </c>
      <c r="AZ32" s="20" t="str">
        <f t="shared" si="40"/>
        <v/>
      </c>
      <c r="BA32" s="20" t="str">
        <f t="shared" si="41"/>
        <v/>
      </c>
      <c r="BB32" s="20" t="str">
        <f t="shared" si="42"/>
        <v/>
      </c>
      <c r="BC32" s="20" t="str">
        <f t="shared" si="43"/>
        <v/>
      </c>
      <c r="BD32" s="20" t="str">
        <f t="shared" si="44"/>
        <v/>
      </c>
      <c r="BE32" s="20" t="str">
        <f t="shared" si="45"/>
        <v/>
      </c>
      <c r="BF32" s="20" t="str">
        <f t="shared" si="46"/>
        <v/>
      </c>
      <c r="BG32" s="20" t="str">
        <f t="shared" si="47"/>
        <v/>
      </c>
      <c r="BH32" s="20" t="str">
        <f t="shared" si="48"/>
        <v/>
      </c>
      <c r="BI32" s="20" t="str">
        <f t="shared" si="49"/>
        <v/>
      </c>
      <c r="BJ32" s="20" t="str">
        <f t="shared" si="50"/>
        <v/>
      </c>
      <c r="BK32" s="20" t="str">
        <f t="shared" si="51"/>
        <v/>
      </c>
      <c r="BM32" s="16">
        <f t="shared" si="52"/>
        <v>-6575</v>
      </c>
      <c r="BN32" s="16">
        <f t="shared" si="53"/>
        <v>-6575</v>
      </c>
      <c r="BO32" s="16" t="str">
        <f>IF(PLAN!J30="","",INT((PLAN!J30-TimelineStart)/7)+1)</f>
        <v/>
      </c>
      <c r="BP32" s="16" t="str">
        <f>IF(PLAN!K30="","",INT((PLAN!K30-TimelineStart)/7)+1)</f>
        <v/>
      </c>
      <c r="BQ32" s="16">
        <f t="shared" si="54"/>
        <v>-6575</v>
      </c>
      <c r="BR32" s="16" t="str">
        <f t="shared" si="55"/>
        <v/>
      </c>
    </row>
    <row r="33" spans="1:70" ht="18" customHeight="1" x14ac:dyDescent="0.25">
      <c r="A33" s="16">
        <f>PLAN!A31</f>
        <v>30</v>
      </c>
      <c r="B33" s="16">
        <f>PLAN!B31</f>
        <v>0</v>
      </c>
      <c r="C33" s="16">
        <f>PLAN!C31</f>
        <v>0</v>
      </c>
      <c r="D33" s="16">
        <f>PLAN!D31</f>
        <v>0</v>
      </c>
      <c r="E33" s="17">
        <f>PLAN!E31</f>
        <v>0</v>
      </c>
      <c r="F33" s="16">
        <f>PLAN!F31</f>
        <v>0</v>
      </c>
      <c r="G33" s="18">
        <f>PLAN!L31</f>
        <v>0</v>
      </c>
      <c r="H33" s="18">
        <f>PLAN!M31</f>
        <v>0</v>
      </c>
      <c r="I33" s="19">
        <f>PLAN!O31</f>
        <v>0</v>
      </c>
      <c r="J33" s="16" t="str">
        <f>PLAN!P31</f>
        <v>Not Started</v>
      </c>
      <c r="K33" s="16" t="str">
        <f>PLAN!H31</f>
        <v>No</v>
      </c>
      <c r="L33" s="20" t="str">
        <f t="shared" si="0"/>
        <v/>
      </c>
      <c r="M33" s="20" t="str">
        <f t="shared" si="1"/>
        <v/>
      </c>
      <c r="N33" s="20" t="str">
        <f t="shared" si="2"/>
        <v/>
      </c>
      <c r="O33" s="20" t="str">
        <f t="shared" si="3"/>
        <v/>
      </c>
      <c r="P33" s="20" t="str">
        <f t="shared" si="4"/>
        <v/>
      </c>
      <c r="Q33" s="20" t="str">
        <f t="shared" si="5"/>
        <v/>
      </c>
      <c r="R33" s="20" t="str">
        <f t="shared" si="6"/>
        <v/>
      </c>
      <c r="S33" s="20" t="str">
        <f t="shared" si="7"/>
        <v/>
      </c>
      <c r="T33" s="20" t="str">
        <f t="shared" si="8"/>
        <v/>
      </c>
      <c r="U33" s="20" t="str">
        <f t="shared" si="9"/>
        <v/>
      </c>
      <c r="V33" s="20" t="str">
        <f t="shared" si="10"/>
        <v/>
      </c>
      <c r="W33" s="20" t="str">
        <f t="shared" si="11"/>
        <v/>
      </c>
      <c r="X33" s="20" t="str">
        <f t="shared" si="12"/>
        <v/>
      </c>
      <c r="Y33" s="20" t="str">
        <f t="shared" si="13"/>
        <v/>
      </c>
      <c r="Z33" s="20" t="str">
        <f t="shared" si="14"/>
        <v/>
      </c>
      <c r="AA33" s="20" t="str">
        <f t="shared" si="15"/>
        <v/>
      </c>
      <c r="AB33" s="20" t="str">
        <f t="shared" si="16"/>
        <v/>
      </c>
      <c r="AC33" s="20" t="str">
        <f t="shared" si="17"/>
        <v/>
      </c>
      <c r="AD33" s="20" t="str">
        <f t="shared" si="18"/>
        <v/>
      </c>
      <c r="AE33" s="20" t="str">
        <f t="shared" si="19"/>
        <v/>
      </c>
      <c r="AF33" s="20" t="str">
        <f t="shared" si="20"/>
        <v/>
      </c>
      <c r="AG33" s="20" t="str">
        <f t="shared" si="21"/>
        <v/>
      </c>
      <c r="AH33" s="20" t="str">
        <f t="shared" si="22"/>
        <v/>
      </c>
      <c r="AI33" s="20" t="str">
        <f t="shared" si="23"/>
        <v/>
      </c>
      <c r="AJ33" s="20" t="str">
        <f t="shared" si="24"/>
        <v/>
      </c>
      <c r="AK33" s="20" t="str">
        <f t="shared" si="25"/>
        <v/>
      </c>
      <c r="AL33" s="20" t="str">
        <f t="shared" si="26"/>
        <v/>
      </c>
      <c r="AM33" s="20" t="str">
        <f t="shared" si="27"/>
        <v/>
      </c>
      <c r="AN33" s="20" t="str">
        <f t="shared" si="28"/>
        <v/>
      </c>
      <c r="AO33" s="20" t="str">
        <f t="shared" si="29"/>
        <v/>
      </c>
      <c r="AP33" s="20" t="str">
        <f t="shared" si="30"/>
        <v/>
      </c>
      <c r="AQ33" s="20" t="str">
        <f t="shared" si="31"/>
        <v/>
      </c>
      <c r="AR33" s="20" t="str">
        <f t="shared" si="32"/>
        <v/>
      </c>
      <c r="AS33" s="20" t="str">
        <f t="shared" si="33"/>
        <v/>
      </c>
      <c r="AT33" s="20" t="str">
        <f t="shared" si="34"/>
        <v/>
      </c>
      <c r="AU33" s="20" t="str">
        <f t="shared" si="35"/>
        <v/>
      </c>
      <c r="AV33" s="20" t="str">
        <f t="shared" si="36"/>
        <v/>
      </c>
      <c r="AW33" s="20" t="str">
        <f t="shared" si="37"/>
        <v/>
      </c>
      <c r="AX33" s="20" t="str">
        <f t="shared" si="38"/>
        <v/>
      </c>
      <c r="AY33" s="20" t="str">
        <f t="shared" si="39"/>
        <v/>
      </c>
      <c r="AZ33" s="20" t="str">
        <f t="shared" si="40"/>
        <v/>
      </c>
      <c r="BA33" s="20" t="str">
        <f t="shared" si="41"/>
        <v/>
      </c>
      <c r="BB33" s="20" t="str">
        <f t="shared" si="42"/>
        <v/>
      </c>
      <c r="BC33" s="20" t="str">
        <f t="shared" si="43"/>
        <v/>
      </c>
      <c r="BD33" s="20" t="str">
        <f t="shared" si="44"/>
        <v/>
      </c>
      <c r="BE33" s="20" t="str">
        <f t="shared" si="45"/>
        <v/>
      </c>
      <c r="BF33" s="20" t="str">
        <f t="shared" si="46"/>
        <v/>
      </c>
      <c r="BG33" s="20" t="str">
        <f t="shared" si="47"/>
        <v/>
      </c>
      <c r="BH33" s="20" t="str">
        <f t="shared" si="48"/>
        <v/>
      </c>
      <c r="BI33" s="20" t="str">
        <f t="shared" si="49"/>
        <v/>
      </c>
      <c r="BJ33" s="20" t="str">
        <f t="shared" si="50"/>
        <v/>
      </c>
      <c r="BK33" s="20" t="str">
        <f t="shared" si="51"/>
        <v/>
      </c>
      <c r="BM33" s="16">
        <f t="shared" si="52"/>
        <v>-6575</v>
      </c>
      <c r="BN33" s="16">
        <f t="shared" si="53"/>
        <v>-6575</v>
      </c>
      <c r="BO33" s="16" t="str">
        <f>IF(PLAN!J31="","",INT((PLAN!J31-TimelineStart)/7)+1)</f>
        <v/>
      </c>
      <c r="BP33" s="16" t="str">
        <f>IF(PLAN!K31="","",INT((PLAN!K31-TimelineStart)/7)+1)</f>
        <v/>
      </c>
      <c r="BQ33" s="16">
        <f t="shared" si="54"/>
        <v>-6575</v>
      </c>
      <c r="BR33" s="16" t="str">
        <f t="shared" si="55"/>
        <v/>
      </c>
    </row>
    <row r="34" spans="1:70" ht="18" customHeight="1" x14ac:dyDescent="0.25">
      <c r="A34" s="16">
        <f>PLAN!A32</f>
        <v>31</v>
      </c>
      <c r="B34" s="16">
        <f>PLAN!B32</f>
        <v>0</v>
      </c>
      <c r="C34" s="16">
        <f>PLAN!C32</f>
        <v>0</v>
      </c>
      <c r="D34" s="16">
        <f>PLAN!D32</f>
        <v>0</v>
      </c>
      <c r="E34" s="17">
        <f>PLAN!E32</f>
        <v>0</v>
      </c>
      <c r="F34" s="16">
        <f>PLAN!F32</f>
        <v>0</v>
      </c>
      <c r="G34" s="18">
        <f>PLAN!L32</f>
        <v>0</v>
      </c>
      <c r="H34" s="18">
        <f>PLAN!M32</f>
        <v>0</v>
      </c>
      <c r="I34" s="19">
        <f>PLAN!O32</f>
        <v>0</v>
      </c>
      <c r="J34" s="16" t="str">
        <f>PLAN!P32</f>
        <v>Not Started</v>
      </c>
      <c r="K34" s="16" t="str">
        <f>PLAN!H32</f>
        <v>No</v>
      </c>
      <c r="L34" s="20" t="str">
        <f t="shared" si="0"/>
        <v/>
      </c>
      <c r="M34" s="20" t="str">
        <f t="shared" si="1"/>
        <v/>
      </c>
      <c r="N34" s="20" t="str">
        <f t="shared" si="2"/>
        <v/>
      </c>
      <c r="O34" s="20" t="str">
        <f t="shared" si="3"/>
        <v/>
      </c>
      <c r="P34" s="20" t="str">
        <f t="shared" si="4"/>
        <v/>
      </c>
      <c r="Q34" s="20" t="str">
        <f t="shared" si="5"/>
        <v/>
      </c>
      <c r="R34" s="20" t="str">
        <f t="shared" si="6"/>
        <v/>
      </c>
      <c r="S34" s="20" t="str">
        <f t="shared" si="7"/>
        <v/>
      </c>
      <c r="T34" s="20" t="str">
        <f t="shared" si="8"/>
        <v/>
      </c>
      <c r="U34" s="20" t="str">
        <f t="shared" si="9"/>
        <v/>
      </c>
      <c r="V34" s="20" t="str">
        <f t="shared" si="10"/>
        <v/>
      </c>
      <c r="W34" s="20" t="str">
        <f t="shared" si="11"/>
        <v/>
      </c>
      <c r="X34" s="20" t="str">
        <f t="shared" si="12"/>
        <v/>
      </c>
      <c r="Y34" s="20" t="str">
        <f t="shared" si="13"/>
        <v/>
      </c>
      <c r="Z34" s="20" t="str">
        <f t="shared" si="14"/>
        <v/>
      </c>
      <c r="AA34" s="20" t="str">
        <f t="shared" si="15"/>
        <v/>
      </c>
      <c r="AB34" s="20" t="str">
        <f t="shared" si="16"/>
        <v/>
      </c>
      <c r="AC34" s="20" t="str">
        <f t="shared" si="17"/>
        <v/>
      </c>
      <c r="AD34" s="20" t="str">
        <f t="shared" si="18"/>
        <v/>
      </c>
      <c r="AE34" s="20" t="str">
        <f t="shared" si="19"/>
        <v/>
      </c>
      <c r="AF34" s="20" t="str">
        <f t="shared" si="20"/>
        <v/>
      </c>
      <c r="AG34" s="20" t="str">
        <f t="shared" si="21"/>
        <v/>
      </c>
      <c r="AH34" s="20" t="str">
        <f t="shared" si="22"/>
        <v/>
      </c>
      <c r="AI34" s="20" t="str">
        <f t="shared" si="23"/>
        <v/>
      </c>
      <c r="AJ34" s="20" t="str">
        <f t="shared" si="24"/>
        <v/>
      </c>
      <c r="AK34" s="20" t="str">
        <f t="shared" si="25"/>
        <v/>
      </c>
      <c r="AL34" s="20" t="str">
        <f t="shared" si="26"/>
        <v/>
      </c>
      <c r="AM34" s="20" t="str">
        <f t="shared" si="27"/>
        <v/>
      </c>
      <c r="AN34" s="20" t="str">
        <f t="shared" si="28"/>
        <v/>
      </c>
      <c r="AO34" s="20" t="str">
        <f t="shared" si="29"/>
        <v/>
      </c>
      <c r="AP34" s="20" t="str">
        <f t="shared" si="30"/>
        <v/>
      </c>
      <c r="AQ34" s="20" t="str">
        <f t="shared" si="31"/>
        <v/>
      </c>
      <c r="AR34" s="20" t="str">
        <f t="shared" si="32"/>
        <v/>
      </c>
      <c r="AS34" s="20" t="str">
        <f t="shared" si="33"/>
        <v/>
      </c>
      <c r="AT34" s="20" t="str">
        <f t="shared" si="34"/>
        <v/>
      </c>
      <c r="AU34" s="20" t="str">
        <f t="shared" si="35"/>
        <v/>
      </c>
      <c r="AV34" s="20" t="str">
        <f t="shared" si="36"/>
        <v/>
      </c>
      <c r="AW34" s="20" t="str">
        <f t="shared" si="37"/>
        <v/>
      </c>
      <c r="AX34" s="20" t="str">
        <f t="shared" si="38"/>
        <v/>
      </c>
      <c r="AY34" s="20" t="str">
        <f t="shared" si="39"/>
        <v/>
      </c>
      <c r="AZ34" s="20" t="str">
        <f t="shared" si="40"/>
        <v/>
      </c>
      <c r="BA34" s="20" t="str">
        <f t="shared" si="41"/>
        <v/>
      </c>
      <c r="BB34" s="20" t="str">
        <f t="shared" si="42"/>
        <v/>
      </c>
      <c r="BC34" s="20" t="str">
        <f t="shared" si="43"/>
        <v/>
      </c>
      <c r="BD34" s="20" t="str">
        <f t="shared" si="44"/>
        <v/>
      </c>
      <c r="BE34" s="20" t="str">
        <f t="shared" si="45"/>
        <v/>
      </c>
      <c r="BF34" s="20" t="str">
        <f t="shared" si="46"/>
        <v/>
      </c>
      <c r="BG34" s="20" t="str">
        <f t="shared" si="47"/>
        <v/>
      </c>
      <c r="BH34" s="20" t="str">
        <f t="shared" si="48"/>
        <v/>
      </c>
      <c r="BI34" s="20" t="str">
        <f t="shared" si="49"/>
        <v/>
      </c>
      <c r="BJ34" s="20" t="str">
        <f t="shared" si="50"/>
        <v/>
      </c>
      <c r="BK34" s="20" t="str">
        <f t="shared" si="51"/>
        <v/>
      </c>
      <c r="BM34" s="16">
        <f t="shared" si="52"/>
        <v>-6575</v>
      </c>
      <c r="BN34" s="16">
        <f t="shared" si="53"/>
        <v>-6575</v>
      </c>
      <c r="BO34" s="16" t="str">
        <f>IF(PLAN!J32="","",INT((PLAN!J32-TimelineStart)/7)+1)</f>
        <v/>
      </c>
      <c r="BP34" s="16" t="str">
        <f>IF(PLAN!K32="","",INT((PLAN!K32-TimelineStart)/7)+1)</f>
        <v/>
      </c>
      <c r="BQ34" s="16">
        <f t="shared" si="54"/>
        <v>-6575</v>
      </c>
      <c r="BR34" s="16" t="str">
        <f t="shared" si="55"/>
        <v/>
      </c>
    </row>
    <row r="35" spans="1:70" ht="18" customHeight="1" x14ac:dyDescent="0.25">
      <c r="A35" s="16">
        <f>PLAN!A33</f>
        <v>32</v>
      </c>
      <c r="B35" s="16">
        <f>PLAN!B33</f>
        <v>0</v>
      </c>
      <c r="C35" s="16">
        <f>PLAN!C33</f>
        <v>0</v>
      </c>
      <c r="D35" s="16">
        <f>PLAN!D33</f>
        <v>0</v>
      </c>
      <c r="E35" s="17">
        <f>PLAN!E33</f>
        <v>0</v>
      </c>
      <c r="F35" s="16">
        <f>PLAN!F33</f>
        <v>0</v>
      </c>
      <c r="G35" s="18">
        <f>PLAN!L33</f>
        <v>0</v>
      </c>
      <c r="H35" s="18">
        <f>PLAN!M33</f>
        <v>0</v>
      </c>
      <c r="I35" s="19">
        <f>PLAN!O33</f>
        <v>0</v>
      </c>
      <c r="J35" s="16" t="str">
        <f>PLAN!P33</f>
        <v>Not Started</v>
      </c>
      <c r="K35" s="16" t="str">
        <f>PLAN!H33</f>
        <v>No</v>
      </c>
      <c r="L35" s="20" t="str">
        <f t="shared" si="0"/>
        <v/>
      </c>
      <c r="M35" s="20" t="str">
        <f t="shared" si="1"/>
        <v/>
      </c>
      <c r="N35" s="20" t="str">
        <f t="shared" si="2"/>
        <v/>
      </c>
      <c r="O35" s="20" t="str">
        <f t="shared" si="3"/>
        <v/>
      </c>
      <c r="P35" s="20" t="str">
        <f t="shared" si="4"/>
        <v/>
      </c>
      <c r="Q35" s="20" t="str">
        <f t="shared" si="5"/>
        <v/>
      </c>
      <c r="R35" s="20" t="str">
        <f t="shared" si="6"/>
        <v/>
      </c>
      <c r="S35" s="20" t="str">
        <f t="shared" si="7"/>
        <v/>
      </c>
      <c r="T35" s="20" t="str">
        <f t="shared" si="8"/>
        <v/>
      </c>
      <c r="U35" s="20" t="str">
        <f t="shared" si="9"/>
        <v/>
      </c>
      <c r="V35" s="20" t="str">
        <f t="shared" si="10"/>
        <v/>
      </c>
      <c r="W35" s="20" t="str">
        <f t="shared" si="11"/>
        <v/>
      </c>
      <c r="X35" s="20" t="str">
        <f t="shared" si="12"/>
        <v/>
      </c>
      <c r="Y35" s="20" t="str">
        <f t="shared" si="13"/>
        <v/>
      </c>
      <c r="Z35" s="20" t="str">
        <f t="shared" si="14"/>
        <v/>
      </c>
      <c r="AA35" s="20" t="str">
        <f t="shared" si="15"/>
        <v/>
      </c>
      <c r="AB35" s="20" t="str">
        <f t="shared" si="16"/>
        <v/>
      </c>
      <c r="AC35" s="20" t="str">
        <f t="shared" si="17"/>
        <v/>
      </c>
      <c r="AD35" s="20" t="str">
        <f t="shared" si="18"/>
        <v/>
      </c>
      <c r="AE35" s="20" t="str">
        <f t="shared" si="19"/>
        <v/>
      </c>
      <c r="AF35" s="20" t="str">
        <f t="shared" si="20"/>
        <v/>
      </c>
      <c r="AG35" s="20" t="str">
        <f t="shared" si="21"/>
        <v/>
      </c>
      <c r="AH35" s="20" t="str">
        <f t="shared" si="22"/>
        <v/>
      </c>
      <c r="AI35" s="20" t="str">
        <f t="shared" si="23"/>
        <v/>
      </c>
      <c r="AJ35" s="20" t="str">
        <f t="shared" si="24"/>
        <v/>
      </c>
      <c r="AK35" s="20" t="str">
        <f t="shared" si="25"/>
        <v/>
      </c>
      <c r="AL35" s="20" t="str">
        <f t="shared" si="26"/>
        <v/>
      </c>
      <c r="AM35" s="20" t="str">
        <f t="shared" si="27"/>
        <v/>
      </c>
      <c r="AN35" s="20" t="str">
        <f t="shared" si="28"/>
        <v/>
      </c>
      <c r="AO35" s="20" t="str">
        <f t="shared" si="29"/>
        <v/>
      </c>
      <c r="AP35" s="20" t="str">
        <f t="shared" si="30"/>
        <v/>
      </c>
      <c r="AQ35" s="20" t="str">
        <f t="shared" si="31"/>
        <v/>
      </c>
      <c r="AR35" s="20" t="str">
        <f t="shared" si="32"/>
        <v/>
      </c>
      <c r="AS35" s="20" t="str">
        <f t="shared" si="33"/>
        <v/>
      </c>
      <c r="AT35" s="20" t="str">
        <f t="shared" si="34"/>
        <v/>
      </c>
      <c r="AU35" s="20" t="str">
        <f t="shared" si="35"/>
        <v/>
      </c>
      <c r="AV35" s="20" t="str">
        <f t="shared" si="36"/>
        <v/>
      </c>
      <c r="AW35" s="20" t="str">
        <f t="shared" si="37"/>
        <v/>
      </c>
      <c r="AX35" s="20" t="str">
        <f t="shared" si="38"/>
        <v/>
      </c>
      <c r="AY35" s="20" t="str">
        <f t="shared" si="39"/>
        <v/>
      </c>
      <c r="AZ35" s="20" t="str">
        <f t="shared" si="40"/>
        <v/>
      </c>
      <c r="BA35" s="20" t="str">
        <f t="shared" si="41"/>
        <v/>
      </c>
      <c r="BB35" s="20" t="str">
        <f t="shared" si="42"/>
        <v/>
      </c>
      <c r="BC35" s="20" t="str">
        <f t="shared" si="43"/>
        <v/>
      </c>
      <c r="BD35" s="20" t="str">
        <f t="shared" si="44"/>
        <v/>
      </c>
      <c r="BE35" s="20" t="str">
        <f t="shared" si="45"/>
        <v/>
      </c>
      <c r="BF35" s="20" t="str">
        <f t="shared" si="46"/>
        <v/>
      </c>
      <c r="BG35" s="20" t="str">
        <f t="shared" si="47"/>
        <v/>
      </c>
      <c r="BH35" s="20" t="str">
        <f t="shared" si="48"/>
        <v/>
      </c>
      <c r="BI35" s="20" t="str">
        <f t="shared" si="49"/>
        <v/>
      </c>
      <c r="BJ35" s="20" t="str">
        <f t="shared" si="50"/>
        <v/>
      </c>
      <c r="BK35" s="20" t="str">
        <f t="shared" si="51"/>
        <v/>
      </c>
      <c r="BM35" s="16">
        <f t="shared" si="52"/>
        <v>-6575</v>
      </c>
      <c r="BN35" s="16">
        <f t="shared" si="53"/>
        <v>-6575</v>
      </c>
      <c r="BO35" s="16" t="str">
        <f>IF(PLAN!J33="","",INT((PLAN!J33-TimelineStart)/7)+1)</f>
        <v/>
      </c>
      <c r="BP35" s="16" t="str">
        <f>IF(PLAN!K33="","",INT((PLAN!K33-TimelineStart)/7)+1)</f>
        <v/>
      </c>
      <c r="BQ35" s="16">
        <f t="shared" si="54"/>
        <v>-6575</v>
      </c>
      <c r="BR35" s="16" t="str">
        <f t="shared" si="55"/>
        <v/>
      </c>
    </row>
    <row r="36" spans="1:70" ht="18" customHeight="1" x14ac:dyDescent="0.25">
      <c r="A36" s="16">
        <f>PLAN!A34</f>
        <v>33</v>
      </c>
      <c r="B36" s="16">
        <f>PLAN!B34</f>
        <v>0</v>
      </c>
      <c r="C36" s="16">
        <f>PLAN!C34</f>
        <v>0</v>
      </c>
      <c r="D36" s="16">
        <f>PLAN!D34</f>
        <v>0</v>
      </c>
      <c r="E36" s="17">
        <f>PLAN!E34</f>
        <v>0</v>
      </c>
      <c r="F36" s="16">
        <f>PLAN!F34</f>
        <v>0</v>
      </c>
      <c r="G36" s="18">
        <f>PLAN!L34</f>
        <v>0</v>
      </c>
      <c r="H36" s="18">
        <f>PLAN!M34</f>
        <v>0</v>
      </c>
      <c r="I36" s="19">
        <f>PLAN!O34</f>
        <v>0</v>
      </c>
      <c r="J36" s="16" t="str">
        <f>PLAN!P34</f>
        <v>Not Started</v>
      </c>
      <c r="K36" s="16" t="str">
        <f>PLAN!H34</f>
        <v>No</v>
      </c>
      <c r="L36" s="20" t="str">
        <f t="shared" ref="L36:L67" si="56">IF($BR36=1,"◆","")</f>
        <v/>
      </c>
      <c r="M36" s="20" t="str">
        <f t="shared" ref="M36:M67" si="57">IF($BR36=2,"◆","")</f>
        <v/>
      </c>
      <c r="N36" s="20" t="str">
        <f t="shared" ref="N36:N67" si="58">IF($BR36=3,"◆","")</f>
        <v/>
      </c>
      <c r="O36" s="20" t="str">
        <f t="shared" ref="O36:O67" si="59">IF($BR36=4,"◆","")</f>
        <v/>
      </c>
      <c r="P36" s="20" t="str">
        <f t="shared" ref="P36:P67" si="60">IF($BR36=5,"◆","")</f>
        <v/>
      </c>
      <c r="Q36" s="20" t="str">
        <f t="shared" ref="Q36:Q67" si="61">IF($BR36=6,"◆","")</f>
        <v/>
      </c>
      <c r="R36" s="20" t="str">
        <f t="shared" ref="R36:R67" si="62">IF($BR36=7,"◆","")</f>
        <v/>
      </c>
      <c r="S36" s="20" t="str">
        <f t="shared" ref="S36:S67" si="63">IF($BR36=8,"◆","")</f>
        <v/>
      </c>
      <c r="T36" s="20" t="str">
        <f t="shared" ref="T36:T67" si="64">IF($BR36=9,"◆","")</f>
        <v/>
      </c>
      <c r="U36" s="20" t="str">
        <f t="shared" ref="U36:U67" si="65">IF($BR36=10,"◆","")</f>
        <v/>
      </c>
      <c r="V36" s="20" t="str">
        <f t="shared" ref="V36:V67" si="66">IF($BR36=11,"◆","")</f>
        <v/>
      </c>
      <c r="W36" s="20" t="str">
        <f t="shared" ref="W36:W67" si="67">IF($BR36=12,"◆","")</f>
        <v/>
      </c>
      <c r="X36" s="20" t="str">
        <f t="shared" ref="X36:X67" si="68">IF($BR36=13,"◆","")</f>
        <v/>
      </c>
      <c r="Y36" s="20" t="str">
        <f t="shared" ref="Y36:Y67" si="69">IF($BR36=14,"◆","")</f>
        <v/>
      </c>
      <c r="Z36" s="20" t="str">
        <f t="shared" ref="Z36:Z67" si="70">IF($BR36=15,"◆","")</f>
        <v/>
      </c>
      <c r="AA36" s="20" t="str">
        <f t="shared" ref="AA36:AA67" si="71">IF($BR36=16,"◆","")</f>
        <v/>
      </c>
      <c r="AB36" s="20" t="str">
        <f t="shared" ref="AB36:AB67" si="72">IF($BR36=17,"◆","")</f>
        <v/>
      </c>
      <c r="AC36" s="20" t="str">
        <f t="shared" ref="AC36:AC67" si="73">IF($BR36=18,"◆","")</f>
        <v/>
      </c>
      <c r="AD36" s="20" t="str">
        <f t="shared" ref="AD36:AD67" si="74">IF($BR36=19,"◆","")</f>
        <v/>
      </c>
      <c r="AE36" s="20" t="str">
        <f t="shared" ref="AE36:AE67" si="75">IF($BR36=20,"◆","")</f>
        <v/>
      </c>
      <c r="AF36" s="20" t="str">
        <f t="shared" ref="AF36:AF67" si="76">IF($BR36=21,"◆","")</f>
        <v/>
      </c>
      <c r="AG36" s="20" t="str">
        <f t="shared" ref="AG36:AG67" si="77">IF($BR36=22,"◆","")</f>
        <v/>
      </c>
      <c r="AH36" s="20" t="str">
        <f t="shared" ref="AH36:AH67" si="78">IF($BR36=23,"◆","")</f>
        <v/>
      </c>
      <c r="AI36" s="20" t="str">
        <f t="shared" ref="AI36:AI67" si="79">IF($BR36=24,"◆","")</f>
        <v/>
      </c>
      <c r="AJ36" s="20" t="str">
        <f t="shared" ref="AJ36:AJ67" si="80">IF($BR36=25,"◆","")</f>
        <v/>
      </c>
      <c r="AK36" s="20" t="str">
        <f t="shared" ref="AK36:AK67" si="81">IF($BR36=26,"◆","")</f>
        <v/>
      </c>
      <c r="AL36" s="20" t="str">
        <f t="shared" ref="AL36:AL67" si="82">IF($BR36=27,"◆","")</f>
        <v/>
      </c>
      <c r="AM36" s="20" t="str">
        <f t="shared" ref="AM36:AM67" si="83">IF($BR36=28,"◆","")</f>
        <v/>
      </c>
      <c r="AN36" s="20" t="str">
        <f t="shared" ref="AN36:AN67" si="84">IF($BR36=29,"◆","")</f>
        <v/>
      </c>
      <c r="AO36" s="20" t="str">
        <f t="shared" ref="AO36:AO67" si="85">IF($BR36=30,"◆","")</f>
        <v/>
      </c>
      <c r="AP36" s="20" t="str">
        <f t="shared" ref="AP36:AP67" si="86">IF($BR36=31,"◆","")</f>
        <v/>
      </c>
      <c r="AQ36" s="20" t="str">
        <f t="shared" ref="AQ36:AQ67" si="87">IF($BR36=32,"◆","")</f>
        <v/>
      </c>
      <c r="AR36" s="20" t="str">
        <f t="shared" ref="AR36:AR67" si="88">IF($BR36=33,"◆","")</f>
        <v/>
      </c>
      <c r="AS36" s="20" t="str">
        <f t="shared" ref="AS36:AS67" si="89">IF($BR36=34,"◆","")</f>
        <v/>
      </c>
      <c r="AT36" s="20" t="str">
        <f t="shared" ref="AT36:AT67" si="90">IF($BR36=35,"◆","")</f>
        <v/>
      </c>
      <c r="AU36" s="20" t="str">
        <f t="shared" ref="AU36:AU67" si="91">IF($BR36=36,"◆","")</f>
        <v/>
      </c>
      <c r="AV36" s="20" t="str">
        <f t="shared" ref="AV36:AV67" si="92">IF($BR36=37,"◆","")</f>
        <v/>
      </c>
      <c r="AW36" s="20" t="str">
        <f t="shared" ref="AW36:AW67" si="93">IF($BR36=38,"◆","")</f>
        <v/>
      </c>
      <c r="AX36" s="20" t="str">
        <f t="shared" ref="AX36:AX67" si="94">IF($BR36=39,"◆","")</f>
        <v/>
      </c>
      <c r="AY36" s="20" t="str">
        <f t="shared" ref="AY36:AY67" si="95">IF($BR36=40,"◆","")</f>
        <v/>
      </c>
      <c r="AZ36" s="20" t="str">
        <f t="shared" ref="AZ36:AZ67" si="96">IF($BR36=41,"◆","")</f>
        <v/>
      </c>
      <c r="BA36" s="20" t="str">
        <f t="shared" ref="BA36:BA67" si="97">IF($BR36=42,"◆","")</f>
        <v/>
      </c>
      <c r="BB36" s="20" t="str">
        <f t="shared" ref="BB36:BB67" si="98">IF($BR36=43,"◆","")</f>
        <v/>
      </c>
      <c r="BC36" s="20" t="str">
        <f t="shared" ref="BC36:BC67" si="99">IF($BR36=44,"◆","")</f>
        <v/>
      </c>
      <c r="BD36" s="20" t="str">
        <f t="shared" ref="BD36:BD67" si="100">IF($BR36=45,"◆","")</f>
        <v/>
      </c>
      <c r="BE36" s="20" t="str">
        <f t="shared" ref="BE36:BE67" si="101">IF($BR36=46,"◆","")</f>
        <v/>
      </c>
      <c r="BF36" s="20" t="str">
        <f t="shared" ref="BF36:BF67" si="102">IF($BR36=47,"◆","")</f>
        <v/>
      </c>
      <c r="BG36" s="20" t="str">
        <f t="shared" ref="BG36:BG67" si="103">IF($BR36=48,"◆","")</f>
        <v/>
      </c>
      <c r="BH36" s="20" t="str">
        <f t="shared" ref="BH36:BH67" si="104">IF($BR36=49,"◆","")</f>
        <v/>
      </c>
      <c r="BI36" s="20" t="str">
        <f t="shared" ref="BI36:BI67" si="105">IF($BR36=50,"◆","")</f>
        <v/>
      </c>
      <c r="BJ36" s="20" t="str">
        <f t="shared" ref="BJ36:BJ67" si="106">IF($BR36=51,"◆","")</f>
        <v/>
      </c>
      <c r="BK36" s="20" t="str">
        <f t="shared" ref="BK36:BK67" si="107">IF($BR36=52,"◆","")</f>
        <v/>
      </c>
      <c r="BM36" s="16">
        <f t="shared" ref="BM36:BM67" si="108">IF(G36="","",INT((G36-TimelineStart)/7)+1)</f>
        <v>-6575</v>
      </c>
      <c r="BN36" s="16">
        <f t="shared" ref="BN36:BN67" si="109">IF(H36="","",INT((H36-TimelineStart)/7)+1)</f>
        <v>-6575</v>
      </c>
      <c r="BO36" s="16" t="str">
        <f>IF(PLAN!J34="","",INT((PLAN!J34-TimelineStart)/7)+1)</f>
        <v/>
      </c>
      <c r="BP36" s="16" t="str">
        <f>IF(PLAN!K34="","",INT((PLAN!K34-TimelineStart)/7)+1)</f>
        <v/>
      </c>
      <c r="BQ36" s="16">
        <f t="shared" ref="BQ36:BQ67" si="110">IF(OR(G36="",H36=""),"",INT((( G36 + (H36-G36)*I36) - TimelineStart)/7)+1)</f>
        <v>-6575</v>
      </c>
      <c r="BR36" s="16" t="str">
        <f t="shared" ref="BR36:BR67" si="111">IF(K36&lt;&gt;"Yes","",IF(G36="","",INT((G36-TimelineStart)/7)+1))</f>
        <v/>
      </c>
    </row>
    <row r="37" spans="1:70" ht="18" customHeight="1" x14ac:dyDescent="0.25">
      <c r="A37" s="16">
        <f>PLAN!A35</f>
        <v>34</v>
      </c>
      <c r="B37" s="16">
        <f>PLAN!B35</f>
        <v>0</v>
      </c>
      <c r="C37" s="16">
        <f>PLAN!C35</f>
        <v>0</v>
      </c>
      <c r="D37" s="16">
        <f>PLAN!D35</f>
        <v>0</v>
      </c>
      <c r="E37" s="17">
        <f>PLAN!E35</f>
        <v>0</v>
      </c>
      <c r="F37" s="16">
        <f>PLAN!F35</f>
        <v>0</v>
      </c>
      <c r="G37" s="18">
        <f>PLAN!L35</f>
        <v>0</v>
      </c>
      <c r="H37" s="18">
        <f>PLAN!M35</f>
        <v>0</v>
      </c>
      <c r="I37" s="19">
        <f>PLAN!O35</f>
        <v>0</v>
      </c>
      <c r="J37" s="16" t="str">
        <f>PLAN!P35</f>
        <v>Not Started</v>
      </c>
      <c r="K37" s="16" t="str">
        <f>PLAN!H35</f>
        <v>No</v>
      </c>
      <c r="L37" s="20" t="str">
        <f t="shared" si="56"/>
        <v/>
      </c>
      <c r="M37" s="20" t="str">
        <f t="shared" si="57"/>
        <v/>
      </c>
      <c r="N37" s="20" t="str">
        <f t="shared" si="58"/>
        <v/>
      </c>
      <c r="O37" s="20" t="str">
        <f t="shared" si="59"/>
        <v/>
      </c>
      <c r="P37" s="20" t="str">
        <f t="shared" si="60"/>
        <v/>
      </c>
      <c r="Q37" s="20" t="str">
        <f t="shared" si="61"/>
        <v/>
      </c>
      <c r="R37" s="20" t="str">
        <f t="shared" si="62"/>
        <v/>
      </c>
      <c r="S37" s="20" t="str">
        <f t="shared" si="63"/>
        <v/>
      </c>
      <c r="T37" s="20" t="str">
        <f t="shared" si="64"/>
        <v/>
      </c>
      <c r="U37" s="20" t="str">
        <f t="shared" si="65"/>
        <v/>
      </c>
      <c r="V37" s="20" t="str">
        <f t="shared" si="66"/>
        <v/>
      </c>
      <c r="W37" s="20" t="str">
        <f t="shared" si="67"/>
        <v/>
      </c>
      <c r="X37" s="20" t="str">
        <f t="shared" si="68"/>
        <v/>
      </c>
      <c r="Y37" s="20" t="str">
        <f t="shared" si="69"/>
        <v/>
      </c>
      <c r="Z37" s="20" t="str">
        <f t="shared" si="70"/>
        <v/>
      </c>
      <c r="AA37" s="20" t="str">
        <f t="shared" si="71"/>
        <v/>
      </c>
      <c r="AB37" s="20" t="str">
        <f t="shared" si="72"/>
        <v/>
      </c>
      <c r="AC37" s="20" t="str">
        <f t="shared" si="73"/>
        <v/>
      </c>
      <c r="AD37" s="20" t="str">
        <f t="shared" si="74"/>
        <v/>
      </c>
      <c r="AE37" s="20" t="str">
        <f t="shared" si="75"/>
        <v/>
      </c>
      <c r="AF37" s="20" t="str">
        <f t="shared" si="76"/>
        <v/>
      </c>
      <c r="AG37" s="20" t="str">
        <f t="shared" si="77"/>
        <v/>
      </c>
      <c r="AH37" s="20" t="str">
        <f t="shared" si="78"/>
        <v/>
      </c>
      <c r="AI37" s="20" t="str">
        <f t="shared" si="79"/>
        <v/>
      </c>
      <c r="AJ37" s="20" t="str">
        <f t="shared" si="80"/>
        <v/>
      </c>
      <c r="AK37" s="20" t="str">
        <f t="shared" si="81"/>
        <v/>
      </c>
      <c r="AL37" s="20" t="str">
        <f t="shared" si="82"/>
        <v/>
      </c>
      <c r="AM37" s="20" t="str">
        <f t="shared" si="83"/>
        <v/>
      </c>
      <c r="AN37" s="20" t="str">
        <f t="shared" si="84"/>
        <v/>
      </c>
      <c r="AO37" s="20" t="str">
        <f t="shared" si="85"/>
        <v/>
      </c>
      <c r="AP37" s="20" t="str">
        <f t="shared" si="86"/>
        <v/>
      </c>
      <c r="AQ37" s="20" t="str">
        <f t="shared" si="87"/>
        <v/>
      </c>
      <c r="AR37" s="20" t="str">
        <f t="shared" si="88"/>
        <v/>
      </c>
      <c r="AS37" s="20" t="str">
        <f t="shared" si="89"/>
        <v/>
      </c>
      <c r="AT37" s="20" t="str">
        <f t="shared" si="90"/>
        <v/>
      </c>
      <c r="AU37" s="20" t="str">
        <f t="shared" si="91"/>
        <v/>
      </c>
      <c r="AV37" s="20" t="str">
        <f t="shared" si="92"/>
        <v/>
      </c>
      <c r="AW37" s="20" t="str">
        <f t="shared" si="93"/>
        <v/>
      </c>
      <c r="AX37" s="20" t="str">
        <f t="shared" si="94"/>
        <v/>
      </c>
      <c r="AY37" s="20" t="str">
        <f t="shared" si="95"/>
        <v/>
      </c>
      <c r="AZ37" s="20" t="str">
        <f t="shared" si="96"/>
        <v/>
      </c>
      <c r="BA37" s="20" t="str">
        <f t="shared" si="97"/>
        <v/>
      </c>
      <c r="BB37" s="20" t="str">
        <f t="shared" si="98"/>
        <v/>
      </c>
      <c r="BC37" s="20" t="str">
        <f t="shared" si="99"/>
        <v/>
      </c>
      <c r="BD37" s="20" t="str">
        <f t="shared" si="100"/>
        <v/>
      </c>
      <c r="BE37" s="20" t="str">
        <f t="shared" si="101"/>
        <v/>
      </c>
      <c r="BF37" s="20" t="str">
        <f t="shared" si="102"/>
        <v/>
      </c>
      <c r="BG37" s="20" t="str">
        <f t="shared" si="103"/>
        <v/>
      </c>
      <c r="BH37" s="20" t="str">
        <f t="shared" si="104"/>
        <v/>
      </c>
      <c r="BI37" s="20" t="str">
        <f t="shared" si="105"/>
        <v/>
      </c>
      <c r="BJ37" s="20" t="str">
        <f t="shared" si="106"/>
        <v/>
      </c>
      <c r="BK37" s="20" t="str">
        <f t="shared" si="107"/>
        <v/>
      </c>
      <c r="BM37" s="16">
        <f t="shared" si="108"/>
        <v>-6575</v>
      </c>
      <c r="BN37" s="16">
        <f t="shared" si="109"/>
        <v>-6575</v>
      </c>
      <c r="BO37" s="16" t="str">
        <f>IF(PLAN!J35="","",INT((PLAN!J35-TimelineStart)/7)+1)</f>
        <v/>
      </c>
      <c r="BP37" s="16" t="str">
        <f>IF(PLAN!K35="","",INT((PLAN!K35-TimelineStart)/7)+1)</f>
        <v/>
      </c>
      <c r="BQ37" s="16">
        <f t="shared" si="110"/>
        <v>-6575</v>
      </c>
      <c r="BR37" s="16" t="str">
        <f t="shared" si="111"/>
        <v/>
      </c>
    </row>
    <row r="38" spans="1:70" ht="18" customHeight="1" x14ac:dyDescent="0.25">
      <c r="A38" s="16">
        <f>PLAN!A36</f>
        <v>35</v>
      </c>
      <c r="B38" s="16">
        <f>PLAN!B36</f>
        <v>0</v>
      </c>
      <c r="C38" s="16">
        <f>PLAN!C36</f>
        <v>0</v>
      </c>
      <c r="D38" s="16">
        <f>PLAN!D36</f>
        <v>0</v>
      </c>
      <c r="E38" s="17">
        <f>PLAN!E36</f>
        <v>0</v>
      </c>
      <c r="F38" s="16">
        <f>PLAN!F36</f>
        <v>0</v>
      </c>
      <c r="G38" s="18">
        <f>PLAN!L36</f>
        <v>0</v>
      </c>
      <c r="H38" s="18">
        <f>PLAN!M36</f>
        <v>0</v>
      </c>
      <c r="I38" s="19">
        <f>PLAN!O36</f>
        <v>0</v>
      </c>
      <c r="J38" s="16" t="str">
        <f>PLAN!P36</f>
        <v>Not Started</v>
      </c>
      <c r="K38" s="16" t="str">
        <f>PLAN!H36</f>
        <v>No</v>
      </c>
      <c r="L38" s="20" t="str">
        <f t="shared" si="56"/>
        <v/>
      </c>
      <c r="M38" s="20" t="str">
        <f t="shared" si="57"/>
        <v/>
      </c>
      <c r="N38" s="20" t="str">
        <f t="shared" si="58"/>
        <v/>
      </c>
      <c r="O38" s="20" t="str">
        <f t="shared" si="59"/>
        <v/>
      </c>
      <c r="P38" s="20" t="str">
        <f t="shared" si="60"/>
        <v/>
      </c>
      <c r="Q38" s="20" t="str">
        <f t="shared" si="61"/>
        <v/>
      </c>
      <c r="R38" s="20" t="str">
        <f t="shared" si="62"/>
        <v/>
      </c>
      <c r="S38" s="20" t="str">
        <f t="shared" si="63"/>
        <v/>
      </c>
      <c r="T38" s="20" t="str">
        <f t="shared" si="64"/>
        <v/>
      </c>
      <c r="U38" s="20" t="str">
        <f t="shared" si="65"/>
        <v/>
      </c>
      <c r="V38" s="20" t="str">
        <f t="shared" si="66"/>
        <v/>
      </c>
      <c r="W38" s="20" t="str">
        <f t="shared" si="67"/>
        <v/>
      </c>
      <c r="X38" s="20" t="str">
        <f t="shared" si="68"/>
        <v/>
      </c>
      <c r="Y38" s="20" t="str">
        <f t="shared" si="69"/>
        <v/>
      </c>
      <c r="Z38" s="20" t="str">
        <f t="shared" si="70"/>
        <v/>
      </c>
      <c r="AA38" s="20" t="str">
        <f t="shared" si="71"/>
        <v/>
      </c>
      <c r="AB38" s="20" t="str">
        <f t="shared" si="72"/>
        <v/>
      </c>
      <c r="AC38" s="20" t="str">
        <f t="shared" si="73"/>
        <v/>
      </c>
      <c r="AD38" s="20" t="str">
        <f t="shared" si="74"/>
        <v/>
      </c>
      <c r="AE38" s="20" t="str">
        <f t="shared" si="75"/>
        <v/>
      </c>
      <c r="AF38" s="20" t="str">
        <f t="shared" si="76"/>
        <v/>
      </c>
      <c r="AG38" s="20" t="str">
        <f t="shared" si="77"/>
        <v/>
      </c>
      <c r="AH38" s="20" t="str">
        <f t="shared" si="78"/>
        <v/>
      </c>
      <c r="AI38" s="20" t="str">
        <f t="shared" si="79"/>
        <v/>
      </c>
      <c r="AJ38" s="20" t="str">
        <f t="shared" si="80"/>
        <v/>
      </c>
      <c r="AK38" s="20" t="str">
        <f t="shared" si="81"/>
        <v/>
      </c>
      <c r="AL38" s="20" t="str">
        <f t="shared" si="82"/>
        <v/>
      </c>
      <c r="AM38" s="20" t="str">
        <f t="shared" si="83"/>
        <v/>
      </c>
      <c r="AN38" s="20" t="str">
        <f t="shared" si="84"/>
        <v/>
      </c>
      <c r="AO38" s="20" t="str">
        <f t="shared" si="85"/>
        <v/>
      </c>
      <c r="AP38" s="20" t="str">
        <f t="shared" si="86"/>
        <v/>
      </c>
      <c r="AQ38" s="20" t="str">
        <f t="shared" si="87"/>
        <v/>
      </c>
      <c r="AR38" s="20" t="str">
        <f t="shared" si="88"/>
        <v/>
      </c>
      <c r="AS38" s="20" t="str">
        <f t="shared" si="89"/>
        <v/>
      </c>
      <c r="AT38" s="20" t="str">
        <f t="shared" si="90"/>
        <v/>
      </c>
      <c r="AU38" s="20" t="str">
        <f t="shared" si="91"/>
        <v/>
      </c>
      <c r="AV38" s="20" t="str">
        <f t="shared" si="92"/>
        <v/>
      </c>
      <c r="AW38" s="20" t="str">
        <f t="shared" si="93"/>
        <v/>
      </c>
      <c r="AX38" s="20" t="str">
        <f t="shared" si="94"/>
        <v/>
      </c>
      <c r="AY38" s="20" t="str">
        <f t="shared" si="95"/>
        <v/>
      </c>
      <c r="AZ38" s="20" t="str">
        <f t="shared" si="96"/>
        <v/>
      </c>
      <c r="BA38" s="20" t="str">
        <f t="shared" si="97"/>
        <v/>
      </c>
      <c r="BB38" s="20" t="str">
        <f t="shared" si="98"/>
        <v/>
      </c>
      <c r="BC38" s="20" t="str">
        <f t="shared" si="99"/>
        <v/>
      </c>
      <c r="BD38" s="20" t="str">
        <f t="shared" si="100"/>
        <v/>
      </c>
      <c r="BE38" s="20" t="str">
        <f t="shared" si="101"/>
        <v/>
      </c>
      <c r="BF38" s="20" t="str">
        <f t="shared" si="102"/>
        <v/>
      </c>
      <c r="BG38" s="20" t="str">
        <f t="shared" si="103"/>
        <v/>
      </c>
      <c r="BH38" s="20" t="str">
        <f t="shared" si="104"/>
        <v/>
      </c>
      <c r="BI38" s="20" t="str">
        <f t="shared" si="105"/>
        <v/>
      </c>
      <c r="BJ38" s="20" t="str">
        <f t="shared" si="106"/>
        <v/>
      </c>
      <c r="BK38" s="20" t="str">
        <f t="shared" si="107"/>
        <v/>
      </c>
      <c r="BM38" s="16">
        <f t="shared" si="108"/>
        <v>-6575</v>
      </c>
      <c r="BN38" s="16">
        <f t="shared" si="109"/>
        <v>-6575</v>
      </c>
      <c r="BO38" s="16" t="str">
        <f>IF(PLAN!J36="","",INT((PLAN!J36-TimelineStart)/7)+1)</f>
        <v/>
      </c>
      <c r="BP38" s="16" t="str">
        <f>IF(PLAN!K36="","",INT((PLAN!K36-TimelineStart)/7)+1)</f>
        <v/>
      </c>
      <c r="BQ38" s="16">
        <f t="shared" si="110"/>
        <v>-6575</v>
      </c>
      <c r="BR38" s="16" t="str">
        <f t="shared" si="111"/>
        <v/>
      </c>
    </row>
    <row r="39" spans="1:70" ht="18" customHeight="1" x14ac:dyDescent="0.25">
      <c r="A39" s="16">
        <f>PLAN!A37</f>
        <v>36</v>
      </c>
      <c r="B39" s="16">
        <f>PLAN!B37</f>
        <v>0</v>
      </c>
      <c r="C39" s="16">
        <f>PLAN!C37</f>
        <v>0</v>
      </c>
      <c r="D39" s="16">
        <f>PLAN!D37</f>
        <v>0</v>
      </c>
      <c r="E39" s="17">
        <f>PLAN!E37</f>
        <v>0</v>
      </c>
      <c r="F39" s="16">
        <f>PLAN!F37</f>
        <v>0</v>
      </c>
      <c r="G39" s="18">
        <f>PLAN!L37</f>
        <v>0</v>
      </c>
      <c r="H39" s="18">
        <f>PLAN!M37</f>
        <v>0</v>
      </c>
      <c r="I39" s="19">
        <f>PLAN!O37</f>
        <v>0</v>
      </c>
      <c r="J39" s="16" t="str">
        <f>PLAN!P37</f>
        <v>Not Started</v>
      </c>
      <c r="K39" s="16" t="str">
        <f>PLAN!H37</f>
        <v>No</v>
      </c>
      <c r="L39" s="20" t="str">
        <f t="shared" si="56"/>
        <v/>
      </c>
      <c r="M39" s="20" t="str">
        <f t="shared" si="57"/>
        <v/>
      </c>
      <c r="N39" s="20" t="str">
        <f t="shared" si="58"/>
        <v/>
      </c>
      <c r="O39" s="20" t="str">
        <f t="shared" si="59"/>
        <v/>
      </c>
      <c r="P39" s="20" t="str">
        <f t="shared" si="60"/>
        <v/>
      </c>
      <c r="Q39" s="20" t="str">
        <f t="shared" si="61"/>
        <v/>
      </c>
      <c r="R39" s="20" t="str">
        <f t="shared" si="62"/>
        <v/>
      </c>
      <c r="S39" s="20" t="str">
        <f t="shared" si="63"/>
        <v/>
      </c>
      <c r="T39" s="20" t="str">
        <f t="shared" si="64"/>
        <v/>
      </c>
      <c r="U39" s="20" t="str">
        <f t="shared" si="65"/>
        <v/>
      </c>
      <c r="V39" s="20" t="str">
        <f t="shared" si="66"/>
        <v/>
      </c>
      <c r="W39" s="20" t="str">
        <f t="shared" si="67"/>
        <v/>
      </c>
      <c r="X39" s="20" t="str">
        <f t="shared" si="68"/>
        <v/>
      </c>
      <c r="Y39" s="20" t="str">
        <f t="shared" si="69"/>
        <v/>
      </c>
      <c r="Z39" s="20" t="str">
        <f t="shared" si="70"/>
        <v/>
      </c>
      <c r="AA39" s="20" t="str">
        <f t="shared" si="71"/>
        <v/>
      </c>
      <c r="AB39" s="20" t="str">
        <f t="shared" si="72"/>
        <v/>
      </c>
      <c r="AC39" s="20" t="str">
        <f t="shared" si="73"/>
        <v/>
      </c>
      <c r="AD39" s="20" t="str">
        <f t="shared" si="74"/>
        <v/>
      </c>
      <c r="AE39" s="20" t="str">
        <f t="shared" si="75"/>
        <v/>
      </c>
      <c r="AF39" s="20" t="str">
        <f t="shared" si="76"/>
        <v/>
      </c>
      <c r="AG39" s="20" t="str">
        <f t="shared" si="77"/>
        <v/>
      </c>
      <c r="AH39" s="20" t="str">
        <f t="shared" si="78"/>
        <v/>
      </c>
      <c r="AI39" s="20" t="str">
        <f t="shared" si="79"/>
        <v/>
      </c>
      <c r="AJ39" s="20" t="str">
        <f t="shared" si="80"/>
        <v/>
      </c>
      <c r="AK39" s="20" t="str">
        <f t="shared" si="81"/>
        <v/>
      </c>
      <c r="AL39" s="20" t="str">
        <f t="shared" si="82"/>
        <v/>
      </c>
      <c r="AM39" s="20" t="str">
        <f t="shared" si="83"/>
        <v/>
      </c>
      <c r="AN39" s="20" t="str">
        <f t="shared" si="84"/>
        <v/>
      </c>
      <c r="AO39" s="20" t="str">
        <f t="shared" si="85"/>
        <v/>
      </c>
      <c r="AP39" s="20" t="str">
        <f t="shared" si="86"/>
        <v/>
      </c>
      <c r="AQ39" s="20" t="str">
        <f t="shared" si="87"/>
        <v/>
      </c>
      <c r="AR39" s="20" t="str">
        <f t="shared" si="88"/>
        <v/>
      </c>
      <c r="AS39" s="20" t="str">
        <f t="shared" si="89"/>
        <v/>
      </c>
      <c r="AT39" s="20" t="str">
        <f t="shared" si="90"/>
        <v/>
      </c>
      <c r="AU39" s="20" t="str">
        <f t="shared" si="91"/>
        <v/>
      </c>
      <c r="AV39" s="20" t="str">
        <f t="shared" si="92"/>
        <v/>
      </c>
      <c r="AW39" s="20" t="str">
        <f t="shared" si="93"/>
        <v/>
      </c>
      <c r="AX39" s="20" t="str">
        <f t="shared" si="94"/>
        <v/>
      </c>
      <c r="AY39" s="20" t="str">
        <f t="shared" si="95"/>
        <v/>
      </c>
      <c r="AZ39" s="20" t="str">
        <f t="shared" si="96"/>
        <v/>
      </c>
      <c r="BA39" s="20" t="str">
        <f t="shared" si="97"/>
        <v/>
      </c>
      <c r="BB39" s="20" t="str">
        <f t="shared" si="98"/>
        <v/>
      </c>
      <c r="BC39" s="20" t="str">
        <f t="shared" si="99"/>
        <v/>
      </c>
      <c r="BD39" s="20" t="str">
        <f t="shared" si="100"/>
        <v/>
      </c>
      <c r="BE39" s="20" t="str">
        <f t="shared" si="101"/>
        <v/>
      </c>
      <c r="BF39" s="20" t="str">
        <f t="shared" si="102"/>
        <v/>
      </c>
      <c r="BG39" s="20" t="str">
        <f t="shared" si="103"/>
        <v/>
      </c>
      <c r="BH39" s="20" t="str">
        <f t="shared" si="104"/>
        <v/>
      </c>
      <c r="BI39" s="20" t="str">
        <f t="shared" si="105"/>
        <v/>
      </c>
      <c r="BJ39" s="20" t="str">
        <f t="shared" si="106"/>
        <v/>
      </c>
      <c r="BK39" s="20" t="str">
        <f t="shared" si="107"/>
        <v/>
      </c>
      <c r="BM39" s="16">
        <f t="shared" si="108"/>
        <v>-6575</v>
      </c>
      <c r="BN39" s="16">
        <f t="shared" si="109"/>
        <v>-6575</v>
      </c>
      <c r="BO39" s="16" t="str">
        <f>IF(PLAN!J37="","",INT((PLAN!J37-TimelineStart)/7)+1)</f>
        <v/>
      </c>
      <c r="BP39" s="16" t="str">
        <f>IF(PLAN!K37="","",INT((PLAN!K37-TimelineStart)/7)+1)</f>
        <v/>
      </c>
      <c r="BQ39" s="16">
        <f t="shared" si="110"/>
        <v>-6575</v>
      </c>
      <c r="BR39" s="16" t="str">
        <f t="shared" si="111"/>
        <v/>
      </c>
    </row>
    <row r="40" spans="1:70" ht="18" customHeight="1" x14ac:dyDescent="0.25">
      <c r="A40" s="16">
        <f>PLAN!A38</f>
        <v>37</v>
      </c>
      <c r="B40" s="16">
        <f>PLAN!B38</f>
        <v>0</v>
      </c>
      <c r="C40" s="16">
        <f>PLAN!C38</f>
        <v>0</v>
      </c>
      <c r="D40" s="16">
        <f>PLAN!D38</f>
        <v>0</v>
      </c>
      <c r="E40" s="17">
        <f>PLAN!E38</f>
        <v>0</v>
      </c>
      <c r="F40" s="16">
        <f>PLAN!F38</f>
        <v>0</v>
      </c>
      <c r="G40" s="18">
        <f>PLAN!L38</f>
        <v>0</v>
      </c>
      <c r="H40" s="18">
        <f>PLAN!M38</f>
        <v>0</v>
      </c>
      <c r="I40" s="19">
        <f>PLAN!O38</f>
        <v>0</v>
      </c>
      <c r="J40" s="16" t="str">
        <f>PLAN!P38</f>
        <v>Not Started</v>
      </c>
      <c r="K40" s="16" t="str">
        <f>PLAN!H38</f>
        <v>No</v>
      </c>
      <c r="L40" s="20" t="str">
        <f t="shared" si="56"/>
        <v/>
      </c>
      <c r="M40" s="20" t="str">
        <f t="shared" si="57"/>
        <v/>
      </c>
      <c r="N40" s="20" t="str">
        <f t="shared" si="58"/>
        <v/>
      </c>
      <c r="O40" s="20" t="str">
        <f t="shared" si="59"/>
        <v/>
      </c>
      <c r="P40" s="20" t="str">
        <f t="shared" si="60"/>
        <v/>
      </c>
      <c r="Q40" s="20" t="str">
        <f t="shared" si="61"/>
        <v/>
      </c>
      <c r="R40" s="20" t="str">
        <f t="shared" si="62"/>
        <v/>
      </c>
      <c r="S40" s="20" t="str">
        <f t="shared" si="63"/>
        <v/>
      </c>
      <c r="T40" s="20" t="str">
        <f t="shared" si="64"/>
        <v/>
      </c>
      <c r="U40" s="20" t="str">
        <f t="shared" si="65"/>
        <v/>
      </c>
      <c r="V40" s="20" t="str">
        <f t="shared" si="66"/>
        <v/>
      </c>
      <c r="W40" s="20" t="str">
        <f t="shared" si="67"/>
        <v/>
      </c>
      <c r="X40" s="20" t="str">
        <f t="shared" si="68"/>
        <v/>
      </c>
      <c r="Y40" s="20" t="str">
        <f t="shared" si="69"/>
        <v/>
      </c>
      <c r="Z40" s="20" t="str">
        <f t="shared" si="70"/>
        <v/>
      </c>
      <c r="AA40" s="20" t="str">
        <f t="shared" si="71"/>
        <v/>
      </c>
      <c r="AB40" s="20" t="str">
        <f t="shared" si="72"/>
        <v/>
      </c>
      <c r="AC40" s="20" t="str">
        <f t="shared" si="73"/>
        <v/>
      </c>
      <c r="AD40" s="20" t="str">
        <f t="shared" si="74"/>
        <v/>
      </c>
      <c r="AE40" s="20" t="str">
        <f t="shared" si="75"/>
        <v/>
      </c>
      <c r="AF40" s="20" t="str">
        <f t="shared" si="76"/>
        <v/>
      </c>
      <c r="AG40" s="20" t="str">
        <f t="shared" si="77"/>
        <v/>
      </c>
      <c r="AH40" s="20" t="str">
        <f t="shared" si="78"/>
        <v/>
      </c>
      <c r="AI40" s="20" t="str">
        <f t="shared" si="79"/>
        <v/>
      </c>
      <c r="AJ40" s="20" t="str">
        <f t="shared" si="80"/>
        <v/>
      </c>
      <c r="AK40" s="20" t="str">
        <f t="shared" si="81"/>
        <v/>
      </c>
      <c r="AL40" s="20" t="str">
        <f t="shared" si="82"/>
        <v/>
      </c>
      <c r="AM40" s="20" t="str">
        <f t="shared" si="83"/>
        <v/>
      </c>
      <c r="AN40" s="20" t="str">
        <f t="shared" si="84"/>
        <v/>
      </c>
      <c r="AO40" s="20" t="str">
        <f t="shared" si="85"/>
        <v/>
      </c>
      <c r="AP40" s="20" t="str">
        <f t="shared" si="86"/>
        <v/>
      </c>
      <c r="AQ40" s="20" t="str">
        <f t="shared" si="87"/>
        <v/>
      </c>
      <c r="AR40" s="20" t="str">
        <f t="shared" si="88"/>
        <v/>
      </c>
      <c r="AS40" s="20" t="str">
        <f t="shared" si="89"/>
        <v/>
      </c>
      <c r="AT40" s="20" t="str">
        <f t="shared" si="90"/>
        <v/>
      </c>
      <c r="AU40" s="20" t="str">
        <f t="shared" si="91"/>
        <v/>
      </c>
      <c r="AV40" s="20" t="str">
        <f t="shared" si="92"/>
        <v/>
      </c>
      <c r="AW40" s="20" t="str">
        <f t="shared" si="93"/>
        <v/>
      </c>
      <c r="AX40" s="20" t="str">
        <f t="shared" si="94"/>
        <v/>
      </c>
      <c r="AY40" s="20" t="str">
        <f t="shared" si="95"/>
        <v/>
      </c>
      <c r="AZ40" s="20" t="str">
        <f t="shared" si="96"/>
        <v/>
      </c>
      <c r="BA40" s="20" t="str">
        <f t="shared" si="97"/>
        <v/>
      </c>
      <c r="BB40" s="20" t="str">
        <f t="shared" si="98"/>
        <v/>
      </c>
      <c r="BC40" s="20" t="str">
        <f t="shared" si="99"/>
        <v/>
      </c>
      <c r="BD40" s="20" t="str">
        <f t="shared" si="100"/>
        <v/>
      </c>
      <c r="BE40" s="20" t="str">
        <f t="shared" si="101"/>
        <v/>
      </c>
      <c r="BF40" s="20" t="str">
        <f t="shared" si="102"/>
        <v/>
      </c>
      <c r="BG40" s="20" t="str">
        <f t="shared" si="103"/>
        <v/>
      </c>
      <c r="BH40" s="20" t="str">
        <f t="shared" si="104"/>
        <v/>
      </c>
      <c r="BI40" s="20" t="str">
        <f t="shared" si="105"/>
        <v/>
      </c>
      <c r="BJ40" s="20" t="str">
        <f t="shared" si="106"/>
        <v/>
      </c>
      <c r="BK40" s="20" t="str">
        <f t="shared" si="107"/>
        <v/>
      </c>
      <c r="BM40" s="16">
        <f t="shared" si="108"/>
        <v>-6575</v>
      </c>
      <c r="BN40" s="16">
        <f t="shared" si="109"/>
        <v>-6575</v>
      </c>
      <c r="BO40" s="16" t="str">
        <f>IF(PLAN!J38="","",INT((PLAN!J38-TimelineStart)/7)+1)</f>
        <v/>
      </c>
      <c r="BP40" s="16" t="str">
        <f>IF(PLAN!K38="","",INT((PLAN!K38-TimelineStart)/7)+1)</f>
        <v/>
      </c>
      <c r="BQ40" s="16">
        <f t="shared" si="110"/>
        <v>-6575</v>
      </c>
      <c r="BR40" s="16" t="str">
        <f t="shared" si="111"/>
        <v/>
      </c>
    </row>
    <row r="41" spans="1:70" ht="18" customHeight="1" x14ac:dyDescent="0.25">
      <c r="A41" s="16">
        <f>PLAN!A39</f>
        <v>38</v>
      </c>
      <c r="B41" s="16">
        <f>PLAN!B39</f>
        <v>0</v>
      </c>
      <c r="C41" s="16">
        <f>PLAN!C39</f>
        <v>0</v>
      </c>
      <c r="D41" s="16">
        <f>PLAN!D39</f>
        <v>0</v>
      </c>
      <c r="E41" s="17">
        <f>PLAN!E39</f>
        <v>0</v>
      </c>
      <c r="F41" s="16">
        <f>PLAN!F39</f>
        <v>0</v>
      </c>
      <c r="G41" s="18">
        <f>PLAN!L39</f>
        <v>0</v>
      </c>
      <c r="H41" s="18">
        <f>PLAN!M39</f>
        <v>0</v>
      </c>
      <c r="I41" s="19">
        <f>PLAN!O39</f>
        <v>0</v>
      </c>
      <c r="J41" s="16" t="str">
        <f>PLAN!P39</f>
        <v>Not Started</v>
      </c>
      <c r="K41" s="16" t="str">
        <f>PLAN!H39</f>
        <v>No</v>
      </c>
      <c r="L41" s="20" t="str">
        <f t="shared" si="56"/>
        <v/>
      </c>
      <c r="M41" s="20" t="str">
        <f t="shared" si="57"/>
        <v/>
      </c>
      <c r="N41" s="20" t="str">
        <f t="shared" si="58"/>
        <v/>
      </c>
      <c r="O41" s="20" t="str">
        <f t="shared" si="59"/>
        <v/>
      </c>
      <c r="P41" s="20" t="str">
        <f t="shared" si="60"/>
        <v/>
      </c>
      <c r="Q41" s="20" t="str">
        <f t="shared" si="61"/>
        <v/>
      </c>
      <c r="R41" s="20" t="str">
        <f t="shared" si="62"/>
        <v/>
      </c>
      <c r="S41" s="20" t="str">
        <f t="shared" si="63"/>
        <v/>
      </c>
      <c r="T41" s="20" t="str">
        <f t="shared" si="64"/>
        <v/>
      </c>
      <c r="U41" s="20" t="str">
        <f t="shared" si="65"/>
        <v/>
      </c>
      <c r="V41" s="20" t="str">
        <f t="shared" si="66"/>
        <v/>
      </c>
      <c r="W41" s="20" t="str">
        <f t="shared" si="67"/>
        <v/>
      </c>
      <c r="X41" s="20" t="str">
        <f t="shared" si="68"/>
        <v/>
      </c>
      <c r="Y41" s="20" t="str">
        <f t="shared" si="69"/>
        <v/>
      </c>
      <c r="Z41" s="20" t="str">
        <f t="shared" si="70"/>
        <v/>
      </c>
      <c r="AA41" s="20" t="str">
        <f t="shared" si="71"/>
        <v/>
      </c>
      <c r="AB41" s="20" t="str">
        <f t="shared" si="72"/>
        <v/>
      </c>
      <c r="AC41" s="20" t="str">
        <f t="shared" si="73"/>
        <v/>
      </c>
      <c r="AD41" s="20" t="str">
        <f t="shared" si="74"/>
        <v/>
      </c>
      <c r="AE41" s="20" t="str">
        <f t="shared" si="75"/>
        <v/>
      </c>
      <c r="AF41" s="20" t="str">
        <f t="shared" si="76"/>
        <v/>
      </c>
      <c r="AG41" s="20" t="str">
        <f t="shared" si="77"/>
        <v/>
      </c>
      <c r="AH41" s="20" t="str">
        <f t="shared" si="78"/>
        <v/>
      </c>
      <c r="AI41" s="20" t="str">
        <f t="shared" si="79"/>
        <v/>
      </c>
      <c r="AJ41" s="20" t="str">
        <f t="shared" si="80"/>
        <v/>
      </c>
      <c r="AK41" s="20" t="str">
        <f t="shared" si="81"/>
        <v/>
      </c>
      <c r="AL41" s="20" t="str">
        <f t="shared" si="82"/>
        <v/>
      </c>
      <c r="AM41" s="20" t="str">
        <f t="shared" si="83"/>
        <v/>
      </c>
      <c r="AN41" s="20" t="str">
        <f t="shared" si="84"/>
        <v/>
      </c>
      <c r="AO41" s="20" t="str">
        <f t="shared" si="85"/>
        <v/>
      </c>
      <c r="AP41" s="20" t="str">
        <f t="shared" si="86"/>
        <v/>
      </c>
      <c r="AQ41" s="20" t="str">
        <f t="shared" si="87"/>
        <v/>
      </c>
      <c r="AR41" s="20" t="str">
        <f t="shared" si="88"/>
        <v/>
      </c>
      <c r="AS41" s="20" t="str">
        <f t="shared" si="89"/>
        <v/>
      </c>
      <c r="AT41" s="20" t="str">
        <f t="shared" si="90"/>
        <v/>
      </c>
      <c r="AU41" s="20" t="str">
        <f t="shared" si="91"/>
        <v/>
      </c>
      <c r="AV41" s="20" t="str">
        <f t="shared" si="92"/>
        <v/>
      </c>
      <c r="AW41" s="20" t="str">
        <f t="shared" si="93"/>
        <v/>
      </c>
      <c r="AX41" s="20" t="str">
        <f t="shared" si="94"/>
        <v/>
      </c>
      <c r="AY41" s="20" t="str">
        <f t="shared" si="95"/>
        <v/>
      </c>
      <c r="AZ41" s="20" t="str">
        <f t="shared" si="96"/>
        <v/>
      </c>
      <c r="BA41" s="20" t="str">
        <f t="shared" si="97"/>
        <v/>
      </c>
      <c r="BB41" s="20" t="str">
        <f t="shared" si="98"/>
        <v/>
      </c>
      <c r="BC41" s="20" t="str">
        <f t="shared" si="99"/>
        <v/>
      </c>
      <c r="BD41" s="20" t="str">
        <f t="shared" si="100"/>
        <v/>
      </c>
      <c r="BE41" s="20" t="str">
        <f t="shared" si="101"/>
        <v/>
      </c>
      <c r="BF41" s="20" t="str">
        <f t="shared" si="102"/>
        <v/>
      </c>
      <c r="BG41" s="20" t="str">
        <f t="shared" si="103"/>
        <v/>
      </c>
      <c r="BH41" s="20" t="str">
        <f t="shared" si="104"/>
        <v/>
      </c>
      <c r="BI41" s="20" t="str">
        <f t="shared" si="105"/>
        <v/>
      </c>
      <c r="BJ41" s="20" t="str">
        <f t="shared" si="106"/>
        <v/>
      </c>
      <c r="BK41" s="20" t="str">
        <f t="shared" si="107"/>
        <v/>
      </c>
      <c r="BM41" s="16">
        <f t="shared" si="108"/>
        <v>-6575</v>
      </c>
      <c r="BN41" s="16">
        <f t="shared" si="109"/>
        <v>-6575</v>
      </c>
      <c r="BO41" s="16" t="str">
        <f>IF(PLAN!J39="","",INT((PLAN!J39-TimelineStart)/7)+1)</f>
        <v/>
      </c>
      <c r="BP41" s="16" t="str">
        <f>IF(PLAN!K39="","",INT((PLAN!K39-TimelineStart)/7)+1)</f>
        <v/>
      </c>
      <c r="BQ41" s="16">
        <f t="shared" si="110"/>
        <v>-6575</v>
      </c>
      <c r="BR41" s="16" t="str">
        <f t="shared" si="111"/>
        <v/>
      </c>
    </row>
    <row r="42" spans="1:70" ht="18" customHeight="1" x14ac:dyDescent="0.25">
      <c r="A42" s="16">
        <f>PLAN!A40</f>
        <v>39</v>
      </c>
      <c r="B42" s="16">
        <f>PLAN!B40</f>
        <v>0</v>
      </c>
      <c r="C42" s="16">
        <f>PLAN!C40</f>
        <v>0</v>
      </c>
      <c r="D42" s="16">
        <f>PLAN!D40</f>
        <v>0</v>
      </c>
      <c r="E42" s="17">
        <f>PLAN!E40</f>
        <v>0</v>
      </c>
      <c r="F42" s="16">
        <f>PLAN!F40</f>
        <v>0</v>
      </c>
      <c r="G42" s="18">
        <f>PLAN!L40</f>
        <v>0</v>
      </c>
      <c r="H42" s="18">
        <f>PLAN!M40</f>
        <v>0</v>
      </c>
      <c r="I42" s="19">
        <f>PLAN!O40</f>
        <v>0</v>
      </c>
      <c r="J42" s="16" t="str">
        <f>PLAN!P40</f>
        <v>Not Started</v>
      </c>
      <c r="K42" s="16" t="str">
        <f>PLAN!H40</f>
        <v>No</v>
      </c>
      <c r="L42" s="20" t="str">
        <f t="shared" si="56"/>
        <v/>
      </c>
      <c r="M42" s="20" t="str">
        <f t="shared" si="57"/>
        <v/>
      </c>
      <c r="N42" s="20" t="str">
        <f t="shared" si="58"/>
        <v/>
      </c>
      <c r="O42" s="20" t="str">
        <f t="shared" si="59"/>
        <v/>
      </c>
      <c r="P42" s="20" t="str">
        <f t="shared" si="60"/>
        <v/>
      </c>
      <c r="Q42" s="20" t="str">
        <f t="shared" si="61"/>
        <v/>
      </c>
      <c r="R42" s="20" t="str">
        <f t="shared" si="62"/>
        <v/>
      </c>
      <c r="S42" s="20" t="str">
        <f t="shared" si="63"/>
        <v/>
      </c>
      <c r="T42" s="20" t="str">
        <f t="shared" si="64"/>
        <v/>
      </c>
      <c r="U42" s="20" t="str">
        <f t="shared" si="65"/>
        <v/>
      </c>
      <c r="V42" s="20" t="str">
        <f t="shared" si="66"/>
        <v/>
      </c>
      <c r="W42" s="20" t="str">
        <f t="shared" si="67"/>
        <v/>
      </c>
      <c r="X42" s="20" t="str">
        <f t="shared" si="68"/>
        <v/>
      </c>
      <c r="Y42" s="20" t="str">
        <f t="shared" si="69"/>
        <v/>
      </c>
      <c r="Z42" s="20" t="str">
        <f t="shared" si="70"/>
        <v/>
      </c>
      <c r="AA42" s="20" t="str">
        <f t="shared" si="71"/>
        <v/>
      </c>
      <c r="AB42" s="20" t="str">
        <f t="shared" si="72"/>
        <v/>
      </c>
      <c r="AC42" s="20" t="str">
        <f t="shared" si="73"/>
        <v/>
      </c>
      <c r="AD42" s="20" t="str">
        <f t="shared" si="74"/>
        <v/>
      </c>
      <c r="AE42" s="20" t="str">
        <f t="shared" si="75"/>
        <v/>
      </c>
      <c r="AF42" s="20" t="str">
        <f t="shared" si="76"/>
        <v/>
      </c>
      <c r="AG42" s="20" t="str">
        <f t="shared" si="77"/>
        <v/>
      </c>
      <c r="AH42" s="20" t="str">
        <f t="shared" si="78"/>
        <v/>
      </c>
      <c r="AI42" s="20" t="str">
        <f t="shared" si="79"/>
        <v/>
      </c>
      <c r="AJ42" s="20" t="str">
        <f t="shared" si="80"/>
        <v/>
      </c>
      <c r="AK42" s="20" t="str">
        <f t="shared" si="81"/>
        <v/>
      </c>
      <c r="AL42" s="20" t="str">
        <f t="shared" si="82"/>
        <v/>
      </c>
      <c r="AM42" s="20" t="str">
        <f t="shared" si="83"/>
        <v/>
      </c>
      <c r="AN42" s="20" t="str">
        <f t="shared" si="84"/>
        <v/>
      </c>
      <c r="AO42" s="20" t="str">
        <f t="shared" si="85"/>
        <v/>
      </c>
      <c r="AP42" s="20" t="str">
        <f t="shared" si="86"/>
        <v/>
      </c>
      <c r="AQ42" s="20" t="str">
        <f t="shared" si="87"/>
        <v/>
      </c>
      <c r="AR42" s="20" t="str">
        <f t="shared" si="88"/>
        <v/>
      </c>
      <c r="AS42" s="20" t="str">
        <f t="shared" si="89"/>
        <v/>
      </c>
      <c r="AT42" s="20" t="str">
        <f t="shared" si="90"/>
        <v/>
      </c>
      <c r="AU42" s="20" t="str">
        <f t="shared" si="91"/>
        <v/>
      </c>
      <c r="AV42" s="20" t="str">
        <f t="shared" si="92"/>
        <v/>
      </c>
      <c r="AW42" s="20" t="str">
        <f t="shared" si="93"/>
        <v/>
      </c>
      <c r="AX42" s="20" t="str">
        <f t="shared" si="94"/>
        <v/>
      </c>
      <c r="AY42" s="20" t="str">
        <f t="shared" si="95"/>
        <v/>
      </c>
      <c r="AZ42" s="20" t="str">
        <f t="shared" si="96"/>
        <v/>
      </c>
      <c r="BA42" s="20" t="str">
        <f t="shared" si="97"/>
        <v/>
      </c>
      <c r="BB42" s="20" t="str">
        <f t="shared" si="98"/>
        <v/>
      </c>
      <c r="BC42" s="20" t="str">
        <f t="shared" si="99"/>
        <v/>
      </c>
      <c r="BD42" s="20" t="str">
        <f t="shared" si="100"/>
        <v/>
      </c>
      <c r="BE42" s="20" t="str">
        <f t="shared" si="101"/>
        <v/>
      </c>
      <c r="BF42" s="20" t="str">
        <f t="shared" si="102"/>
        <v/>
      </c>
      <c r="BG42" s="20" t="str">
        <f t="shared" si="103"/>
        <v/>
      </c>
      <c r="BH42" s="20" t="str">
        <f t="shared" si="104"/>
        <v/>
      </c>
      <c r="BI42" s="20" t="str">
        <f t="shared" si="105"/>
        <v/>
      </c>
      <c r="BJ42" s="20" t="str">
        <f t="shared" si="106"/>
        <v/>
      </c>
      <c r="BK42" s="20" t="str">
        <f t="shared" si="107"/>
        <v/>
      </c>
      <c r="BM42" s="16">
        <f t="shared" si="108"/>
        <v>-6575</v>
      </c>
      <c r="BN42" s="16">
        <f t="shared" si="109"/>
        <v>-6575</v>
      </c>
      <c r="BO42" s="16" t="str">
        <f>IF(PLAN!J40="","",INT((PLAN!J40-TimelineStart)/7)+1)</f>
        <v/>
      </c>
      <c r="BP42" s="16" t="str">
        <f>IF(PLAN!K40="","",INT((PLAN!K40-TimelineStart)/7)+1)</f>
        <v/>
      </c>
      <c r="BQ42" s="16">
        <f t="shared" si="110"/>
        <v>-6575</v>
      </c>
      <c r="BR42" s="16" t="str">
        <f t="shared" si="111"/>
        <v/>
      </c>
    </row>
    <row r="43" spans="1:70" ht="18" customHeight="1" x14ac:dyDescent="0.25">
      <c r="A43" s="16">
        <f>PLAN!A41</f>
        <v>40</v>
      </c>
      <c r="B43" s="16">
        <f>PLAN!B41</f>
        <v>0</v>
      </c>
      <c r="C43" s="16">
        <f>PLAN!C41</f>
        <v>0</v>
      </c>
      <c r="D43" s="16">
        <f>PLAN!D41</f>
        <v>0</v>
      </c>
      <c r="E43" s="17">
        <f>PLAN!E41</f>
        <v>0</v>
      </c>
      <c r="F43" s="16">
        <f>PLAN!F41</f>
        <v>0</v>
      </c>
      <c r="G43" s="18">
        <f>PLAN!L41</f>
        <v>0</v>
      </c>
      <c r="H43" s="18">
        <f>PLAN!M41</f>
        <v>0</v>
      </c>
      <c r="I43" s="19">
        <f>PLAN!O41</f>
        <v>0</v>
      </c>
      <c r="J43" s="16" t="str">
        <f>PLAN!P41</f>
        <v>Not Started</v>
      </c>
      <c r="K43" s="16" t="str">
        <f>PLAN!H41</f>
        <v>No</v>
      </c>
      <c r="L43" s="20" t="str">
        <f t="shared" si="56"/>
        <v/>
      </c>
      <c r="M43" s="20" t="str">
        <f t="shared" si="57"/>
        <v/>
      </c>
      <c r="N43" s="20" t="str">
        <f t="shared" si="58"/>
        <v/>
      </c>
      <c r="O43" s="20" t="str">
        <f t="shared" si="59"/>
        <v/>
      </c>
      <c r="P43" s="20" t="str">
        <f t="shared" si="60"/>
        <v/>
      </c>
      <c r="Q43" s="20" t="str">
        <f t="shared" si="61"/>
        <v/>
      </c>
      <c r="R43" s="20" t="str">
        <f t="shared" si="62"/>
        <v/>
      </c>
      <c r="S43" s="20" t="str">
        <f t="shared" si="63"/>
        <v/>
      </c>
      <c r="T43" s="20" t="str">
        <f t="shared" si="64"/>
        <v/>
      </c>
      <c r="U43" s="20" t="str">
        <f t="shared" si="65"/>
        <v/>
      </c>
      <c r="V43" s="20" t="str">
        <f t="shared" si="66"/>
        <v/>
      </c>
      <c r="W43" s="20" t="str">
        <f t="shared" si="67"/>
        <v/>
      </c>
      <c r="X43" s="20" t="str">
        <f t="shared" si="68"/>
        <v/>
      </c>
      <c r="Y43" s="20" t="str">
        <f t="shared" si="69"/>
        <v/>
      </c>
      <c r="Z43" s="20" t="str">
        <f t="shared" si="70"/>
        <v/>
      </c>
      <c r="AA43" s="20" t="str">
        <f t="shared" si="71"/>
        <v/>
      </c>
      <c r="AB43" s="20" t="str">
        <f t="shared" si="72"/>
        <v/>
      </c>
      <c r="AC43" s="20" t="str">
        <f t="shared" si="73"/>
        <v/>
      </c>
      <c r="AD43" s="20" t="str">
        <f t="shared" si="74"/>
        <v/>
      </c>
      <c r="AE43" s="20" t="str">
        <f t="shared" si="75"/>
        <v/>
      </c>
      <c r="AF43" s="20" t="str">
        <f t="shared" si="76"/>
        <v/>
      </c>
      <c r="AG43" s="20" t="str">
        <f t="shared" si="77"/>
        <v/>
      </c>
      <c r="AH43" s="20" t="str">
        <f t="shared" si="78"/>
        <v/>
      </c>
      <c r="AI43" s="20" t="str">
        <f t="shared" si="79"/>
        <v/>
      </c>
      <c r="AJ43" s="20" t="str">
        <f t="shared" si="80"/>
        <v/>
      </c>
      <c r="AK43" s="20" t="str">
        <f t="shared" si="81"/>
        <v/>
      </c>
      <c r="AL43" s="20" t="str">
        <f t="shared" si="82"/>
        <v/>
      </c>
      <c r="AM43" s="20" t="str">
        <f t="shared" si="83"/>
        <v/>
      </c>
      <c r="AN43" s="20" t="str">
        <f t="shared" si="84"/>
        <v/>
      </c>
      <c r="AO43" s="20" t="str">
        <f t="shared" si="85"/>
        <v/>
      </c>
      <c r="AP43" s="20" t="str">
        <f t="shared" si="86"/>
        <v/>
      </c>
      <c r="AQ43" s="20" t="str">
        <f t="shared" si="87"/>
        <v/>
      </c>
      <c r="AR43" s="20" t="str">
        <f t="shared" si="88"/>
        <v/>
      </c>
      <c r="AS43" s="20" t="str">
        <f t="shared" si="89"/>
        <v/>
      </c>
      <c r="AT43" s="20" t="str">
        <f t="shared" si="90"/>
        <v/>
      </c>
      <c r="AU43" s="20" t="str">
        <f t="shared" si="91"/>
        <v/>
      </c>
      <c r="AV43" s="20" t="str">
        <f t="shared" si="92"/>
        <v/>
      </c>
      <c r="AW43" s="20" t="str">
        <f t="shared" si="93"/>
        <v/>
      </c>
      <c r="AX43" s="20" t="str">
        <f t="shared" si="94"/>
        <v/>
      </c>
      <c r="AY43" s="20" t="str">
        <f t="shared" si="95"/>
        <v/>
      </c>
      <c r="AZ43" s="20" t="str">
        <f t="shared" si="96"/>
        <v/>
      </c>
      <c r="BA43" s="20" t="str">
        <f t="shared" si="97"/>
        <v/>
      </c>
      <c r="BB43" s="20" t="str">
        <f t="shared" si="98"/>
        <v/>
      </c>
      <c r="BC43" s="20" t="str">
        <f t="shared" si="99"/>
        <v/>
      </c>
      <c r="BD43" s="20" t="str">
        <f t="shared" si="100"/>
        <v/>
      </c>
      <c r="BE43" s="20" t="str">
        <f t="shared" si="101"/>
        <v/>
      </c>
      <c r="BF43" s="20" t="str">
        <f t="shared" si="102"/>
        <v/>
      </c>
      <c r="BG43" s="20" t="str">
        <f t="shared" si="103"/>
        <v/>
      </c>
      <c r="BH43" s="20" t="str">
        <f t="shared" si="104"/>
        <v/>
      </c>
      <c r="BI43" s="20" t="str">
        <f t="shared" si="105"/>
        <v/>
      </c>
      <c r="BJ43" s="20" t="str">
        <f t="shared" si="106"/>
        <v/>
      </c>
      <c r="BK43" s="20" t="str">
        <f t="shared" si="107"/>
        <v/>
      </c>
      <c r="BM43" s="16">
        <f t="shared" si="108"/>
        <v>-6575</v>
      </c>
      <c r="BN43" s="16">
        <f t="shared" si="109"/>
        <v>-6575</v>
      </c>
      <c r="BO43" s="16" t="str">
        <f>IF(PLAN!J41="","",INT((PLAN!J41-TimelineStart)/7)+1)</f>
        <v/>
      </c>
      <c r="BP43" s="16" t="str">
        <f>IF(PLAN!K41="","",INT((PLAN!K41-TimelineStart)/7)+1)</f>
        <v/>
      </c>
      <c r="BQ43" s="16">
        <f t="shared" si="110"/>
        <v>-6575</v>
      </c>
      <c r="BR43" s="16" t="str">
        <f t="shared" si="111"/>
        <v/>
      </c>
    </row>
    <row r="44" spans="1:70" ht="18" customHeight="1" x14ac:dyDescent="0.25">
      <c r="A44" s="16">
        <f>PLAN!A42</f>
        <v>41</v>
      </c>
      <c r="B44" s="16">
        <f>PLAN!B42</f>
        <v>0</v>
      </c>
      <c r="C44" s="16">
        <f>PLAN!C42</f>
        <v>0</v>
      </c>
      <c r="D44" s="16">
        <f>PLAN!D42</f>
        <v>0</v>
      </c>
      <c r="E44" s="17">
        <f>PLAN!E42</f>
        <v>0</v>
      </c>
      <c r="F44" s="16">
        <f>PLAN!F42</f>
        <v>0</v>
      </c>
      <c r="G44" s="18">
        <f>PLAN!L42</f>
        <v>0</v>
      </c>
      <c r="H44" s="18">
        <f>PLAN!M42</f>
        <v>0</v>
      </c>
      <c r="I44" s="19">
        <f>PLAN!O42</f>
        <v>0</v>
      </c>
      <c r="J44" s="16" t="str">
        <f>PLAN!P42</f>
        <v>Not Started</v>
      </c>
      <c r="K44" s="16" t="str">
        <f>PLAN!H42</f>
        <v>No</v>
      </c>
      <c r="L44" s="20" t="str">
        <f t="shared" si="56"/>
        <v/>
      </c>
      <c r="M44" s="20" t="str">
        <f t="shared" si="57"/>
        <v/>
      </c>
      <c r="N44" s="20" t="str">
        <f t="shared" si="58"/>
        <v/>
      </c>
      <c r="O44" s="20" t="str">
        <f t="shared" si="59"/>
        <v/>
      </c>
      <c r="P44" s="20" t="str">
        <f t="shared" si="60"/>
        <v/>
      </c>
      <c r="Q44" s="20" t="str">
        <f t="shared" si="61"/>
        <v/>
      </c>
      <c r="R44" s="20" t="str">
        <f t="shared" si="62"/>
        <v/>
      </c>
      <c r="S44" s="20" t="str">
        <f t="shared" si="63"/>
        <v/>
      </c>
      <c r="T44" s="20" t="str">
        <f t="shared" si="64"/>
        <v/>
      </c>
      <c r="U44" s="20" t="str">
        <f t="shared" si="65"/>
        <v/>
      </c>
      <c r="V44" s="20" t="str">
        <f t="shared" si="66"/>
        <v/>
      </c>
      <c r="W44" s="20" t="str">
        <f t="shared" si="67"/>
        <v/>
      </c>
      <c r="X44" s="20" t="str">
        <f t="shared" si="68"/>
        <v/>
      </c>
      <c r="Y44" s="20" t="str">
        <f t="shared" si="69"/>
        <v/>
      </c>
      <c r="Z44" s="20" t="str">
        <f t="shared" si="70"/>
        <v/>
      </c>
      <c r="AA44" s="20" t="str">
        <f t="shared" si="71"/>
        <v/>
      </c>
      <c r="AB44" s="20" t="str">
        <f t="shared" si="72"/>
        <v/>
      </c>
      <c r="AC44" s="20" t="str">
        <f t="shared" si="73"/>
        <v/>
      </c>
      <c r="AD44" s="20" t="str">
        <f t="shared" si="74"/>
        <v/>
      </c>
      <c r="AE44" s="20" t="str">
        <f t="shared" si="75"/>
        <v/>
      </c>
      <c r="AF44" s="20" t="str">
        <f t="shared" si="76"/>
        <v/>
      </c>
      <c r="AG44" s="20" t="str">
        <f t="shared" si="77"/>
        <v/>
      </c>
      <c r="AH44" s="20" t="str">
        <f t="shared" si="78"/>
        <v/>
      </c>
      <c r="AI44" s="20" t="str">
        <f t="shared" si="79"/>
        <v/>
      </c>
      <c r="AJ44" s="20" t="str">
        <f t="shared" si="80"/>
        <v/>
      </c>
      <c r="AK44" s="20" t="str">
        <f t="shared" si="81"/>
        <v/>
      </c>
      <c r="AL44" s="20" t="str">
        <f t="shared" si="82"/>
        <v/>
      </c>
      <c r="AM44" s="20" t="str">
        <f t="shared" si="83"/>
        <v/>
      </c>
      <c r="AN44" s="20" t="str">
        <f t="shared" si="84"/>
        <v/>
      </c>
      <c r="AO44" s="20" t="str">
        <f t="shared" si="85"/>
        <v/>
      </c>
      <c r="AP44" s="20" t="str">
        <f t="shared" si="86"/>
        <v/>
      </c>
      <c r="AQ44" s="20" t="str">
        <f t="shared" si="87"/>
        <v/>
      </c>
      <c r="AR44" s="20" t="str">
        <f t="shared" si="88"/>
        <v/>
      </c>
      <c r="AS44" s="20" t="str">
        <f t="shared" si="89"/>
        <v/>
      </c>
      <c r="AT44" s="20" t="str">
        <f t="shared" si="90"/>
        <v/>
      </c>
      <c r="AU44" s="20" t="str">
        <f t="shared" si="91"/>
        <v/>
      </c>
      <c r="AV44" s="20" t="str">
        <f t="shared" si="92"/>
        <v/>
      </c>
      <c r="AW44" s="20" t="str">
        <f t="shared" si="93"/>
        <v/>
      </c>
      <c r="AX44" s="20" t="str">
        <f t="shared" si="94"/>
        <v/>
      </c>
      <c r="AY44" s="20" t="str">
        <f t="shared" si="95"/>
        <v/>
      </c>
      <c r="AZ44" s="20" t="str">
        <f t="shared" si="96"/>
        <v/>
      </c>
      <c r="BA44" s="20" t="str">
        <f t="shared" si="97"/>
        <v/>
      </c>
      <c r="BB44" s="20" t="str">
        <f t="shared" si="98"/>
        <v/>
      </c>
      <c r="BC44" s="20" t="str">
        <f t="shared" si="99"/>
        <v/>
      </c>
      <c r="BD44" s="20" t="str">
        <f t="shared" si="100"/>
        <v/>
      </c>
      <c r="BE44" s="20" t="str">
        <f t="shared" si="101"/>
        <v/>
      </c>
      <c r="BF44" s="20" t="str">
        <f t="shared" si="102"/>
        <v/>
      </c>
      <c r="BG44" s="20" t="str">
        <f t="shared" si="103"/>
        <v/>
      </c>
      <c r="BH44" s="20" t="str">
        <f t="shared" si="104"/>
        <v/>
      </c>
      <c r="BI44" s="20" t="str">
        <f t="shared" si="105"/>
        <v/>
      </c>
      <c r="BJ44" s="20" t="str">
        <f t="shared" si="106"/>
        <v/>
      </c>
      <c r="BK44" s="20" t="str">
        <f t="shared" si="107"/>
        <v/>
      </c>
      <c r="BM44" s="16">
        <f t="shared" si="108"/>
        <v>-6575</v>
      </c>
      <c r="BN44" s="16">
        <f t="shared" si="109"/>
        <v>-6575</v>
      </c>
      <c r="BO44" s="16" t="str">
        <f>IF(PLAN!J42="","",INT((PLAN!J42-TimelineStart)/7)+1)</f>
        <v/>
      </c>
      <c r="BP44" s="16" t="str">
        <f>IF(PLAN!K42="","",INT((PLAN!K42-TimelineStart)/7)+1)</f>
        <v/>
      </c>
      <c r="BQ44" s="16">
        <f t="shared" si="110"/>
        <v>-6575</v>
      </c>
      <c r="BR44" s="16" t="str">
        <f t="shared" si="111"/>
        <v/>
      </c>
    </row>
    <row r="45" spans="1:70" ht="18" customHeight="1" x14ac:dyDescent="0.25">
      <c r="A45" s="16">
        <f>PLAN!A43</f>
        <v>42</v>
      </c>
      <c r="B45" s="16">
        <f>PLAN!B43</f>
        <v>0</v>
      </c>
      <c r="C45" s="16">
        <f>PLAN!C43</f>
        <v>0</v>
      </c>
      <c r="D45" s="16">
        <f>PLAN!D43</f>
        <v>0</v>
      </c>
      <c r="E45" s="17">
        <f>PLAN!E43</f>
        <v>0</v>
      </c>
      <c r="F45" s="16">
        <f>PLAN!F43</f>
        <v>0</v>
      </c>
      <c r="G45" s="18">
        <f>PLAN!L43</f>
        <v>0</v>
      </c>
      <c r="H45" s="18">
        <f>PLAN!M43</f>
        <v>0</v>
      </c>
      <c r="I45" s="19">
        <f>PLAN!O43</f>
        <v>0</v>
      </c>
      <c r="J45" s="16" t="str">
        <f>PLAN!P43</f>
        <v>Not Started</v>
      </c>
      <c r="K45" s="16" t="str">
        <f>PLAN!H43</f>
        <v>No</v>
      </c>
      <c r="L45" s="20" t="str">
        <f t="shared" si="56"/>
        <v/>
      </c>
      <c r="M45" s="20" t="str">
        <f t="shared" si="57"/>
        <v/>
      </c>
      <c r="N45" s="20" t="str">
        <f t="shared" si="58"/>
        <v/>
      </c>
      <c r="O45" s="20" t="str">
        <f t="shared" si="59"/>
        <v/>
      </c>
      <c r="P45" s="20" t="str">
        <f t="shared" si="60"/>
        <v/>
      </c>
      <c r="Q45" s="20" t="str">
        <f t="shared" si="61"/>
        <v/>
      </c>
      <c r="R45" s="20" t="str">
        <f t="shared" si="62"/>
        <v/>
      </c>
      <c r="S45" s="20" t="str">
        <f t="shared" si="63"/>
        <v/>
      </c>
      <c r="T45" s="20" t="str">
        <f t="shared" si="64"/>
        <v/>
      </c>
      <c r="U45" s="20" t="str">
        <f t="shared" si="65"/>
        <v/>
      </c>
      <c r="V45" s="20" t="str">
        <f t="shared" si="66"/>
        <v/>
      </c>
      <c r="W45" s="20" t="str">
        <f t="shared" si="67"/>
        <v/>
      </c>
      <c r="X45" s="20" t="str">
        <f t="shared" si="68"/>
        <v/>
      </c>
      <c r="Y45" s="20" t="str">
        <f t="shared" si="69"/>
        <v/>
      </c>
      <c r="Z45" s="20" t="str">
        <f t="shared" si="70"/>
        <v/>
      </c>
      <c r="AA45" s="20" t="str">
        <f t="shared" si="71"/>
        <v/>
      </c>
      <c r="AB45" s="20" t="str">
        <f t="shared" si="72"/>
        <v/>
      </c>
      <c r="AC45" s="20" t="str">
        <f t="shared" si="73"/>
        <v/>
      </c>
      <c r="AD45" s="20" t="str">
        <f t="shared" si="74"/>
        <v/>
      </c>
      <c r="AE45" s="20" t="str">
        <f t="shared" si="75"/>
        <v/>
      </c>
      <c r="AF45" s="20" t="str">
        <f t="shared" si="76"/>
        <v/>
      </c>
      <c r="AG45" s="20" t="str">
        <f t="shared" si="77"/>
        <v/>
      </c>
      <c r="AH45" s="20" t="str">
        <f t="shared" si="78"/>
        <v/>
      </c>
      <c r="AI45" s="20" t="str">
        <f t="shared" si="79"/>
        <v/>
      </c>
      <c r="AJ45" s="20" t="str">
        <f t="shared" si="80"/>
        <v/>
      </c>
      <c r="AK45" s="20" t="str">
        <f t="shared" si="81"/>
        <v/>
      </c>
      <c r="AL45" s="20" t="str">
        <f t="shared" si="82"/>
        <v/>
      </c>
      <c r="AM45" s="20" t="str">
        <f t="shared" si="83"/>
        <v/>
      </c>
      <c r="AN45" s="20" t="str">
        <f t="shared" si="84"/>
        <v/>
      </c>
      <c r="AO45" s="20" t="str">
        <f t="shared" si="85"/>
        <v/>
      </c>
      <c r="AP45" s="20" t="str">
        <f t="shared" si="86"/>
        <v/>
      </c>
      <c r="AQ45" s="20" t="str">
        <f t="shared" si="87"/>
        <v/>
      </c>
      <c r="AR45" s="20" t="str">
        <f t="shared" si="88"/>
        <v/>
      </c>
      <c r="AS45" s="20" t="str">
        <f t="shared" si="89"/>
        <v/>
      </c>
      <c r="AT45" s="20" t="str">
        <f t="shared" si="90"/>
        <v/>
      </c>
      <c r="AU45" s="20" t="str">
        <f t="shared" si="91"/>
        <v/>
      </c>
      <c r="AV45" s="20" t="str">
        <f t="shared" si="92"/>
        <v/>
      </c>
      <c r="AW45" s="20" t="str">
        <f t="shared" si="93"/>
        <v/>
      </c>
      <c r="AX45" s="20" t="str">
        <f t="shared" si="94"/>
        <v/>
      </c>
      <c r="AY45" s="20" t="str">
        <f t="shared" si="95"/>
        <v/>
      </c>
      <c r="AZ45" s="20" t="str">
        <f t="shared" si="96"/>
        <v/>
      </c>
      <c r="BA45" s="20" t="str">
        <f t="shared" si="97"/>
        <v/>
      </c>
      <c r="BB45" s="20" t="str">
        <f t="shared" si="98"/>
        <v/>
      </c>
      <c r="BC45" s="20" t="str">
        <f t="shared" si="99"/>
        <v/>
      </c>
      <c r="BD45" s="20" t="str">
        <f t="shared" si="100"/>
        <v/>
      </c>
      <c r="BE45" s="20" t="str">
        <f t="shared" si="101"/>
        <v/>
      </c>
      <c r="BF45" s="20" t="str">
        <f t="shared" si="102"/>
        <v/>
      </c>
      <c r="BG45" s="20" t="str">
        <f t="shared" si="103"/>
        <v/>
      </c>
      <c r="BH45" s="20" t="str">
        <f t="shared" si="104"/>
        <v/>
      </c>
      <c r="BI45" s="20" t="str">
        <f t="shared" si="105"/>
        <v/>
      </c>
      <c r="BJ45" s="20" t="str">
        <f t="shared" si="106"/>
        <v/>
      </c>
      <c r="BK45" s="20" t="str">
        <f t="shared" si="107"/>
        <v/>
      </c>
      <c r="BM45" s="16">
        <f t="shared" si="108"/>
        <v>-6575</v>
      </c>
      <c r="BN45" s="16">
        <f t="shared" si="109"/>
        <v>-6575</v>
      </c>
      <c r="BO45" s="16" t="str">
        <f>IF(PLAN!J43="","",INT((PLAN!J43-TimelineStart)/7)+1)</f>
        <v/>
      </c>
      <c r="BP45" s="16" t="str">
        <f>IF(PLAN!K43="","",INT((PLAN!K43-TimelineStart)/7)+1)</f>
        <v/>
      </c>
      <c r="BQ45" s="16">
        <f t="shared" si="110"/>
        <v>-6575</v>
      </c>
      <c r="BR45" s="16" t="str">
        <f t="shared" si="111"/>
        <v/>
      </c>
    </row>
    <row r="46" spans="1:70" ht="18" customHeight="1" x14ac:dyDescent="0.25">
      <c r="A46" s="16">
        <f>PLAN!A44</f>
        <v>43</v>
      </c>
      <c r="B46" s="16">
        <f>PLAN!B44</f>
        <v>0</v>
      </c>
      <c r="C46" s="16">
        <f>PLAN!C44</f>
        <v>0</v>
      </c>
      <c r="D46" s="16">
        <f>PLAN!D44</f>
        <v>0</v>
      </c>
      <c r="E46" s="17">
        <f>PLAN!E44</f>
        <v>0</v>
      </c>
      <c r="F46" s="16">
        <f>PLAN!F44</f>
        <v>0</v>
      </c>
      <c r="G46" s="18">
        <f>PLAN!L44</f>
        <v>0</v>
      </c>
      <c r="H46" s="18">
        <f>PLAN!M44</f>
        <v>0</v>
      </c>
      <c r="I46" s="19">
        <f>PLAN!O44</f>
        <v>0</v>
      </c>
      <c r="J46" s="16" t="str">
        <f>PLAN!P44</f>
        <v>Not Started</v>
      </c>
      <c r="K46" s="16" t="str">
        <f>PLAN!H44</f>
        <v>No</v>
      </c>
      <c r="L46" s="20" t="str">
        <f t="shared" si="56"/>
        <v/>
      </c>
      <c r="M46" s="20" t="str">
        <f t="shared" si="57"/>
        <v/>
      </c>
      <c r="N46" s="20" t="str">
        <f t="shared" si="58"/>
        <v/>
      </c>
      <c r="O46" s="20" t="str">
        <f t="shared" si="59"/>
        <v/>
      </c>
      <c r="P46" s="20" t="str">
        <f t="shared" si="60"/>
        <v/>
      </c>
      <c r="Q46" s="20" t="str">
        <f t="shared" si="61"/>
        <v/>
      </c>
      <c r="R46" s="20" t="str">
        <f t="shared" si="62"/>
        <v/>
      </c>
      <c r="S46" s="20" t="str">
        <f t="shared" si="63"/>
        <v/>
      </c>
      <c r="T46" s="20" t="str">
        <f t="shared" si="64"/>
        <v/>
      </c>
      <c r="U46" s="20" t="str">
        <f t="shared" si="65"/>
        <v/>
      </c>
      <c r="V46" s="20" t="str">
        <f t="shared" si="66"/>
        <v/>
      </c>
      <c r="W46" s="20" t="str">
        <f t="shared" si="67"/>
        <v/>
      </c>
      <c r="X46" s="20" t="str">
        <f t="shared" si="68"/>
        <v/>
      </c>
      <c r="Y46" s="20" t="str">
        <f t="shared" si="69"/>
        <v/>
      </c>
      <c r="Z46" s="20" t="str">
        <f t="shared" si="70"/>
        <v/>
      </c>
      <c r="AA46" s="20" t="str">
        <f t="shared" si="71"/>
        <v/>
      </c>
      <c r="AB46" s="20" t="str">
        <f t="shared" si="72"/>
        <v/>
      </c>
      <c r="AC46" s="20" t="str">
        <f t="shared" si="73"/>
        <v/>
      </c>
      <c r="AD46" s="20" t="str">
        <f t="shared" si="74"/>
        <v/>
      </c>
      <c r="AE46" s="20" t="str">
        <f t="shared" si="75"/>
        <v/>
      </c>
      <c r="AF46" s="20" t="str">
        <f t="shared" si="76"/>
        <v/>
      </c>
      <c r="AG46" s="20" t="str">
        <f t="shared" si="77"/>
        <v/>
      </c>
      <c r="AH46" s="20" t="str">
        <f t="shared" si="78"/>
        <v/>
      </c>
      <c r="AI46" s="20" t="str">
        <f t="shared" si="79"/>
        <v/>
      </c>
      <c r="AJ46" s="20" t="str">
        <f t="shared" si="80"/>
        <v/>
      </c>
      <c r="AK46" s="20" t="str">
        <f t="shared" si="81"/>
        <v/>
      </c>
      <c r="AL46" s="20" t="str">
        <f t="shared" si="82"/>
        <v/>
      </c>
      <c r="AM46" s="20" t="str">
        <f t="shared" si="83"/>
        <v/>
      </c>
      <c r="AN46" s="20" t="str">
        <f t="shared" si="84"/>
        <v/>
      </c>
      <c r="AO46" s="20" t="str">
        <f t="shared" si="85"/>
        <v/>
      </c>
      <c r="AP46" s="20" t="str">
        <f t="shared" si="86"/>
        <v/>
      </c>
      <c r="AQ46" s="20" t="str">
        <f t="shared" si="87"/>
        <v/>
      </c>
      <c r="AR46" s="20" t="str">
        <f t="shared" si="88"/>
        <v/>
      </c>
      <c r="AS46" s="20" t="str">
        <f t="shared" si="89"/>
        <v/>
      </c>
      <c r="AT46" s="20" t="str">
        <f t="shared" si="90"/>
        <v/>
      </c>
      <c r="AU46" s="20" t="str">
        <f t="shared" si="91"/>
        <v/>
      </c>
      <c r="AV46" s="20" t="str">
        <f t="shared" si="92"/>
        <v/>
      </c>
      <c r="AW46" s="20" t="str">
        <f t="shared" si="93"/>
        <v/>
      </c>
      <c r="AX46" s="20" t="str">
        <f t="shared" si="94"/>
        <v/>
      </c>
      <c r="AY46" s="20" t="str">
        <f t="shared" si="95"/>
        <v/>
      </c>
      <c r="AZ46" s="20" t="str">
        <f t="shared" si="96"/>
        <v/>
      </c>
      <c r="BA46" s="20" t="str">
        <f t="shared" si="97"/>
        <v/>
      </c>
      <c r="BB46" s="20" t="str">
        <f t="shared" si="98"/>
        <v/>
      </c>
      <c r="BC46" s="20" t="str">
        <f t="shared" si="99"/>
        <v/>
      </c>
      <c r="BD46" s="20" t="str">
        <f t="shared" si="100"/>
        <v/>
      </c>
      <c r="BE46" s="20" t="str">
        <f t="shared" si="101"/>
        <v/>
      </c>
      <c r="BF46" s="20" t="str">
        <f t="shared" si="102"/>
        <v/>
      </c>
      <c r="BG46" s="20" t="str">
        <f t="shared" si="103"/>
        <v/>
      </c>
      <c r="BH46" s="20" t="str">
        <f t="shared" si="104"/>
        <v/>
      </c>
      <c r="BI46" s="20" t="str">
        <f t="shared" si="105"/>
        <v/>
      </c>
      <c r="BJ46" s="20" t="str">
        <f t="shared" si="106"/>
        <v/>
      </c>
      <c r="BK46" s="20" t="str">
        <f t="shared" si="107"/>
        <v/>
      </c>
      <c r="BM46" s="16">
        <f t="shared" si="108"/>
        <v>-6575</v>
      </c>
      <c r="BN46" s="16">
        <f t="shared" si="109"/>
        <v>-6575</v>
      </c>
      <c r="BO46" s="16" t="str">
        <f>IF(PLAN!J44="","",INT((PLAN!J44-TimelineStart)/7)+1)</f>
        <v/>
      </c>
      <c r="BP46" s="16" t="str">
        <f>IF(PLAN!K44="","",INT((PLAN!K44-TimelineStart)/7)+1)</f>
        <v/>
      </c>
      <c r="BQ46" s="16">
        <f t="shared" si="110"/>
        <v>-6575</v>
      </c>
      <c r="BR46" s="16" t="str">
        <f t="shared" si="111"/>
        <v/>
      </c>
    </row>
    <row r="47" spans="1:70" ht="18" customHeight="1" x14ac:dyDescent="0.25">
      <c r="A47" s="16">
        <f>PLAN!A45</f>
        <v>44</v>
      </c>
      <c r="B47" s="16">
        <f>PLAN!B45</f>
        <v>0</v>
      </c>
      <c r="C47" s="16">
        <f>PLAN!C45</f>
        <v>0</v>
      </c>
      <c r="D47" s="16">
        <f>PLAN!D45</f>
        <v>0</v>
      </c>
      <c r="E47" s="17">
        <f>PLAN!E45</f>
        <v>0</v>
      </c>
      <c r="F47" s="16">
        <f>PLAN!F45</f>
        <v>0</v>
      </c>
      <c r="G47" s="18">
        <f>PLAN!L45</f>
        <v>0</v>
      </c>
      <c r="H47" s="18">
        <f>PLAN!M45</f>
        <v>0</v>
      </c>
      <c r="I47" s="19">
        <f>PLAN!O45</f>
        <v>0</v>
      </c>
      <c r="J47" s="16" t="str">
        <f>PLAN!P45</f>
        <v>Not Started</v>
      </c>
      <c r="K47" s="16" t="str">
        <f>PLAN!H45</f>
        <v>No</v>
      </c>
      <c r="L47" s="20" t="str">
        <f t="shared" si="56"/>
        <v/>
      </c>
      <c r="M47" s="20" t="str">
        <f t="shared" si="57"/>
        <v/>
      </c>
      <c r="N47" s="20" t="str">
        <f t="shared" si="58"/>
        <v/>
      </c>
      <c r="O47" s="20" t="str">
        <f t="shared" si="59"/>
        <v/>
      </c>
      <c r="P47" s="20" t="str">
        <f t="shared" si="60"/>
        <v/>
      </c>
      <c r="Q47" s="20" t="str">
        <f t="shared" si="61"/>
        <v/>
      </c>
      <c r="R47" s="20" t="str">
        <f t="shared" si="62"/>
        <v/>
      </c>
      <c r="S47" s="20" t="str">
        <f t="shared" si="63"/>
        <v/>
      </c>
      <c r="T47" s="20" t="str">
        <f t="shared" si="64"/>
        <v/>
      </c>
      <c r="U47" s="20" t="str">
        <f t="shared" si="65"/>
        <v/>
      </c>
      <c r="V47" s="20" t="str">
        <f t="shared" si="66"/>
        <v/>
      </c>
      <c r="W47" s="20" t="str">
        <f t="shared" si="67"/>
        <v/>
      </c>
      <c r="X47" s="20" t="str">
        <f t="shared" si="68"/>
        <v/>
      </c>
      <c r="Y47" s="20" t="str">
        <f t="shared" si="69"/>
        <v/>
      </c>
      <c r="Z47" s="20" t="str">
        <f t="shared" si="70"/>
        <v/>
      </c>
      <c r="AA47" s="20" t="str">
        <f t="shared" si="71"/>
        <v/>
      </c>
      <c r="AB47" s="20" t="str">
        <f t="shared" si="72"/>
        <v/>
      </c>
      <c r="AC47" s="20" t="str">
        <f t="shared" si="73"/>
        <v/>
      </c>
      <c r="AD47" s="20" t="str">
        <f t="shared" si="74"/>
        <v/>
      </c>
      <c r="AE47" s="20" t="str">
        <f t="shared" si="75"/>
        <v/>
      </c>
      <c r="AF47" s="20" t="str">
        <f t="shared" si="76"/>
        <v/>
      </c>
      <c r="AG47" s="20" t="str">
        <f t="shared" si="77"/>
        <v/>
      </c>
      <c r="AH47" s="20" t="str">
        <f t="shared" si="78"/>
        <v/>
      </c>
      <c r="AI47" s="20" t="str">
        <f t="shared" si="79"/>
        <v/>
      </c>
      <c r="AJ47" s="20" t="str">
        <f t="shared" si="80"/>
        <v/>
      </c>
      <c r="AK47" s="20" t="str">
        <f t="shared" si="81"/>
        <v/>
      </c>
      <c r="AL47" s="20" t="str">
        <f t="shared" si="82"/>
        <v/>
      </c>
      <c r="AM47" s="20" t="str">
        <f t="shared" si="83"/>
        <v/>
      </c>
      <c r="AN47" s="20" t="str">
        <f t="shared" si="84"/>
        <v/>
      </c>
      <c r="AO47" s="20" t="str">
        <f t="shared" si="85"/>
        <v/>
      </c>
      <c r="AP47" s="20" t="str">
        <f t="shared" si="86"/>
        <v/>
      </c>
      <c r="AQ47" s="20" t="str">
        <f t="shared" si="87"/>
        <v/>
      </c>
      <c r="AR47" s="20" t="str">
        <f t="shared" si="88"/>
        <v/>
      </c>
      <c r="AS47" s="20" t="str">
        <f t="shared" si="89"/>
        <v/>
      </c>
      <c r="AT47" s="20" t="str">
        <f t="shared" si="90"/>
        <v/>
      </c>
      <c r="AU47" s="20" t="str">
        <f t="shared" si="91"/>
        <v/>
      </c>
      <c r="AV47" s="20" t="str">
        <f t="shared" si="92"/>
        <v/>
      </c>
      <c r="AW47" s="20" t="str">
        <f t="shared" si="93"/>
        <v/>
      </c>
      <c r="AX47" s="20" t="str">
        <f t="shared" si="94"/>
        <v/>
      </c>
      <c r="AY47" s="20" t="str">
        <f t="shared" si="95"/>
        <v/>
      </c>
      <c r="AZ47" s="20" t="str">
        <f t="shared" si="96"/>
        <v/>
      </c>
      <c r="BA47" s="20" t="str">
        <f t="shared" si="97"/>
        <v/>
      </c>
      <c r="BB47" s="20" t="str">
        <f t="shared" si="98"/>
        <v/>
      </c>
      <c r="BC47" s="20" t="str">
        <f t="shared" si="99"/>
        <v/>
      </c>
      <c r="BD47" s="20" t="str">
        <f t="shared" si="100"/>
        <v/>
      </c>
      <c r="BE47" s="20" t="str">
        <f t="shared" si="101"/>
        <v/>
      </c>
      <c r="BF47" s="20" t="str">
        <f t="shared" si="102"/>
        <v/>
      </c>
      <c r="BG47" s="20" t="str">
        <f t="shared" si="103"/>
        <v/>
      </c>
      <c r="BH47" s="20" t="str">
        <f t="shared" si="104"/>
        <v/>
      </c>
      <c r="BI47" s="20" t="str">
        <f t="shared" si="105"/>
        <v/>
      </c>
      <c r="BJ47" s="20" t="str">
        <f t="shared" si="106"/>
        <v/>
      </c>
      <c r="BK47" s="20" t="str">
        <f t="shared" si="107"/>
        <v/>
      </c>
      <c r="BM47" s="16">
        <f t="shared" si="108"/>
        <v>-6575</v>
      </c>
      <c r="BN47" s="16">
        <f t="shared" si="109"/>
        <v>-6575</v>
      </c>
      <c r="BO47" s="16" t="str">
        <f>IF(PLAN!J45="","",INT((PLAN!J45-TimelineStart)/7)+1)</f>
        <v/>
      </c>
      <c r="BP47" s="16" t="str">
        <f>IF(PLAN!K45="","",INT((PLAN!K45-TimelineStart)/7)+1)</f>
        <v/>
      </c>
      <c r="BQ47" s="16">
        <f t="shared" si="110"/>
        <v>-6575</v>
      </c>
      <c r="BR47" s="16" t="str">
        <f t="shared" si="111"/>
        <v/>
      </c>
    </row>
    <row r="48" spans="1:70" ht="18" customHeight="1" x14ac:dyDescent="0.25">
      <c r="A48" s="16">
        <f>PLAN!A46</f>
        <v>45</v>
      </c>
      <c r="B48" s="16">
        <f>PLAN!B46</f>
        <v>0</v>
      </c>
      <c r="C48" s="16">
        <f>PLAN!C46</f>
        <v>0</v>
      </c>
      <c r="D48" s="16">
        <f>PLAN!D46</f>
        <v>0</v>
      </c>
      <c r="E48" s="17">
        <f>PLAN!E46</f>
        <v>0</v>
      </c>
      <c r="F48" s="16">
        <f>PLAN!F46</f>
        <v>0</v>
      </c>
      <c r="G48" s="18">
        <f>PLAN!L46</f>
        <v>0</v>
      </c>
      <c r="H48" s="18">
        <f>PLAN!M46</f>
        <v>0</v>
      </c>
      <c r="I48" s="19">
        <f>PLAN!O46</f>
        <v>0</v>
      </c>
      <c r="J48" s="16" t="str">
        <f>PLAN!P46</f>
        <v>Not Started</v>
      </c>
      <c r="K48" s="16" t="str">
        <f>PLAN!H46</f>
        <v>No</v>
      </c>
      <c r="L48" s="20" t="str">
        <f t="shared" si="56"/>
        <v/>
      </c>
      <c r="M48" s="20" t="str">
        <f t="shared" si="57"/>
        <v/>
      </c>
      <c r="N48" s="20" t="str">
        <f t="shared" si="58"/>
        <v/>
      </c>
      <c r="O48" s="20" t="str">
        <f t="shared" si="59"/>
        <v/>
      </c>
      <c r="P48" s="20" t="str">
        <f t="shared" si="60"/>
        <v/>
      </c>
      <c r="Q48" s="20" t="str">
        <f t="shared" si="61"/>
        <v/>
      </c>
      <c r="R48" s="20" t="str">
        <f t="shared" si="62"/>
        <v/>
      </c>
      <c r="S48" s="20" t="str">
        <f t="shared" si="63"/>
        <v/>
      </c>
      <c r="T48" s="20" t="str">
        <f t="shared" si="64"/>
        <v/>
      </c>
      <c r="U48" s="20" t="str">
        <f t="shared" si="65"/>
        <v/>
      </c>
      <c r="V48" s="20" t="str">
        <f t="shared" si="66"/>
        <v/>
      </c>
      <c r="W48" s="20" t="str">
        <f t="shared" si="67"/>
        <v/>
      </c>
      <c r="X48" s="20" t="str">
        <f t="shared" si="68"/>
        <v/>
      </c>
      <c r="Y48" s="20" t="str">
        <f t="shared" si="69"/>
        <v/>
      </c>
      <c r="Z48" s="20" t="str">
        <f t="shared" si="70"/>
        <v/>
      </c>
      <c r="AA48" s="20" t="str">
        <f t="shared" si="71"/>
        <v/>
      </c>
      <c r="AB48" s="20" t="str">
        <f t="shared" si="72"/>
        <v/>
      </c>
      <c r="AC48" s="20" t="str">
        <f t="shared" si="73"/>
        <v/>
      </c>
      <c r="AD48" s="20" t="str">
        <f t="shared" si="74"/>
        <v/>
      </c>
      <c r="AE48" s="20" t="str">
        <f t="shared" si="75"/>
        <v/>
      </c>
      <c r="AF48" s="20" t="str">
        <f t="shared" si="76"/>
        <v/>
      </c>
      <c r="AG48" s="20" t="str">
        <f t="shared" si="77"/>
        <v/>
      </c>
      <c r="AH48" s="20" t="str">
        <f t="shared" si="78"/>
        <v/>
      </c>
      <c r="AI48" s="20" t="str">
        <f t="shared" si="79"/>
        <v/>
      </c>
      <c r="AJ48" s="20" t="str">
        <f t="shared" si="80"/>
        <v/>
      </c>
      <c r="AK48" s="20" t="str">
        <f t="shared" si="81"/>
        <v/>
      </c>
      <c r="AL48" s="20" t="str">
        <f t="shared" si="82"/>
        <v/>
      </c>
      <c r="AM48" s="20" t="str">
        <f t="shared" si="83"/>
        <v/>
      </c>
      <c r="AN48" s="20" t="str">
        <f t="shared" si="84"/>
        <v/>
      </c>
      <c r="AO48" s="20" t="str">
        <f t="shared" si="85"/>
        <v/>
      </c>
      <c r="AP48" s="20" t="str">
        <f t="shared" si="86"/>
        <v/>
      </c>
      <c r="AQ48" s="20" t="str">
        <f t="shared" si="87"/>
        <v/>
      </c>
      <c r="AR48" s="20" t="str">
        <f t="shared" si="88"/>
        <v/>
      </c>
      <c r="AS48" s="20" t="str">
        <f t="shared" si="89"/>
        <v/>
      </c>
      <c r="AT48" s="20" t="str">
        <f t="shared" si="90"/>
        <v/>
      </c>
      <c r="AU48" s="20" t="str">
        <f t="shared" si="91"/>
        <v/>
      </c>
      <c r="AV48" s="20" t="str">
        <f t="shared" si="92"/>
        <v/>
      </c>
      <c r="AW48" s="20" t="str">
        <f t="shared" si="93"/>
        <v/>
      </c>
      <c r="AX48" s="20" t="str">
        <f t="shared" si="94"/>
        <v/>
      </c>
      <c r="AY48" s="20" t="str">
        <f t="shared" si="95"/>
        <v/>
      </c>
      <c r="AZ48" s="20" t="str">
        <f t="shared" si="96"/>
        <v/>
      </c>
      <c r="BA48" s="20" t="str">
        <f t="shared" si="97"/>
        <v/>
      </c>
      <c r="BB48" s="20" t="str">
        <f t="shared" si="98"/>
        <v/>
      </c>
      <c r="BC48" s="20" t="str">
        <f t="shared" si="99"/>
        <v/>
      </c>
      <c r="BD48" s="20" t="str">
        <f t="shared" si="100"/>
        <v/>
      </c>
      <c r="BE48" s="20" t="str">
        <f t="shared" si="101"/>
        <v/>
      </c>
      <c r="BF48" s="20" t="str">
        <f t="shared" si="102"/>
        <v/>
      </c>
      <c r="BG48" s="20" t="str">
        <f t="shared" si="103"/>
        <v/>
      </c>
      <c r="BH48" s="20" t="str">
        <f t="shared" si="104"/>
        <v/>
      </c>
      <c r="BI48" s="20" t="str">
        <f t="shared" si="105"/>
        <v/>
      </c>
      <c r="BJ48" s="20" t="str">
        <f t="shared" si="106"/>
        <v/>
      </c>
      <c r="BK48" s="20" t="str">
        <f t="shared" si="107"/>
        <v/>
      </c>
      <c r="BM48" s="16">
        <f t="shared" si="108"/>
        <v>-6575</v>
      </c>
      <c r="BN48" s="16">
        <f t="shared" si="109"/>
        <v>-6575</v>
      </c>
      <c r="BO48" s="16" t="str">
        <f>IF(PLAN!J46="","",INT((PLAN!J46-TimelineStart)/7)+1)</f>
        <v/>
      </c>
      <c r="BP48" s="16" t="str">
        <f>IF(PLAN!K46="","",INT((PLAN!K46-TimelineStart)/7)+1)</f>
        <v/>
      </c>
      <c r="BQ48" s="16">
        <f t="shared" si="110"/>
        <v>-6575</v>
      </c>
      <c r="BR48" s="16" t="str">
        <f t="shared" si="111"/>
        <v/>
      </c>
    </row>
    <row r="49" spans="1:70" ht="18" customHeight="1" x14ac:dyDescent="0.25">
      <c r="A49" s="16">
        <f>PLAN!A47</f>
        <v>46</v>
      </c>
      <c r="B49" s="16">
        <f>PLAN!B47</f>
        <v>0</v>
      </c>
      <c r="C49" s="16">
        <f>PLAN!C47</f>
        <v>0</v>
      </c>
      <c r="D49" s="16">
        <f>PLAN!D47</f>
        <v>0</v>
      </c>
      <c r="E49" s="17">
        <f>PLAN!E47</f>
        <v>0</v>
      </c>
      <c r="F49" s="16">
        <f>PLAN!F47</f>
        <v>0</v>
      </c>
      <c r="G49" s="18">
        <f>PLAN!L47</f>
        <v>0</v>
      </c>
      <c r="H49" s="18">
        <f>PLAN!M47</f>
        <v>0</v>
      </c>
      <c r="I49" s="19">
        <f>PLAN!O47</f>
        <v>0</v>
      </c>
      <c r="J49" s="16" t="str">
        <f>PLAN!P47</f>
        <v>Not Started</v>
      </c>
      <c r="K49" s="16" t="str">
        <f>PLAN!H47</f>
        <v>No</v>
      </c>
      <c r="L49" s="20" t="str">
        <f t="shared" si="56"/>
        <v/>
      </c>
      <c r="M49" s="20" t="str">
        <f t="shared" si="57"/>
        <v/>
      </c>
      <c r="N49" s="20" t="str">
        <f t="shared" si="58"/>
        <v/>
      </c>
      <c r="O49" s="20" t="str">
        <f t="shared" si="59"/>
        <v/>
      </c>
      <c r="P49" s="20" t="str">
        <f t="shared" si="60"/>
        <v/>
      </c>
      <c r="Q49" s="20" t="str">
        <f t="shared" si="61"/>
        <v/>
      </c>
      <c r="R49" s="20" t="str">
        <f t="shared" si="62"/>
        <v/>
      </c>
      <c r="S49" s="20" t="str">
        <f t="shared" si="63"/>
        <v/>
      </c>
      <c r="T49" s="20" t="str">
        <f t="shared" si="64"/>
        <v/>
      </c>
      <c r="U49" s="20" t="str">
        <f t="shared" si="65"/>
        <v/>
      </c>
      <c r="V49" s="20" t="str">
        <f t="shared" si="66"/>
        <v/>
      </c>
      <c r="W49" s="20" t="str">
        <f t="shared" si="67"/>
        <v/>
      </c>
      <c r="X49" s="20" t="str">
        <f t="shared" si="68"/>
        <v/>
      </c>
      <c r="Y49" s="20" t="str">
        <f t="shared" si="69"/>
        <v/>
      </c>
      <c r="Z49" s="20" t="str">
        <f t="shared" si="70"/>
        <v/>
      </c>
      <c r="AA49" s="20" t="str">
        <f t="shared" si="71"/>
        <v/>
      </c>
      <c r="AB49" s="20" t="str">
        <f t="shared" si="72"/>
        <v/>
      </c>
      <c r="AC49" s="20" t="str">
        <f t="shared" si="73"/>
        <v/>
      </c>
      <c r="AD49" s="20" t="str">
        <f t="shared" si="74"/>
        <v/>
      </c>
      <c r="AE49" s="20" t="str">
        <f t="shared" si="75"/>
        <v/>
      </c>
      <c r="AF49" s="20" t="str">
        <f t="shared" si="76"/>
        <v/>
      </c>
      <c r="AG49" s="20" t="str">
        <f t="shared" si="77"/>
        <v/>
      </c>
      <c r="AH49" s="20" t="str">
        <f t="shared" si="78"/>
        <v/>
      </c>
      <c r="AI49" s="20" t="str">
        <f t="shared" si="79"/>
        <v/>
      </c>
      <c r="AJ49" s="20" t="str">
        <f t="shared" si="80"/>
        <v/>
      </c>
      <c r="AK49" s="20" t="str">
        <f t="shared" si="81"/>
        <v/>
      </c>
      <c r="AL49" s="20" t="str">
        <f t="shared" si="82"/>
        <v/>
      </c>
      <c r="AM49" s="20" t="str">
        <f t="shared" si="83"/>
        <v/>
      </c>
      <c r="AN49" s="20" t="str">
        <f t="shared" si="84"/>
        <v/>
      </c>
      <c r="AO49" s="20" t="str">
        <f t="shared" si="85"/>
        <v/>
      </c>
      <c r="AP49" s="20" t="str">
        <f t="shared" si="86"/>
        <v/>
      </c>
      <c r="AQ49" s="20" t="str">
        <f t="shared" si="87"/>
        <v/>
      </c>
      <c r="AR49" s="20" t="str">
        <f t="shared" si="88"/>
        <v/>
      </c>
      <c r="AS49" s="20" t="str">
        <f t="shared" si="89"/>
        <v/>
      </c>
      <c r="AT49" s="20" t="str">
        <f t="shared" si="90"/>
        <v/>
      </c>
      <c r="AU49" s="20" t="str">
        <f t="shared" si="91"/>
        <v/>
      </c>
      <c r="AV49" s="20" t="str">
        <f t="shared" si="92"/>
        <v/>
      </c>
      <c r="AW49" s="20" t="str">
        <f t="shared" si="93"/>
        <v/>
      </c>
      <c r="AX49" s="20" t="str">
        <f t="shared" si="94"/>
        <v/>
      </c>
      <c r="AY49" s="20" t="str">
        <f t="shared" si="95"/>
        <v/>
      </c>
      <c r="AZ49" s="20" t="str">
        <f t="shared" si="96"/>
        <v/>
      </c>
      <c r="BA49" s="20" t="str">
        <f t="shared" si="97"/>
        <v/>
      </c>
      <c r="BB49" s="20" t="str">
        <f t="shared" si="98"/>
        <v/>
      </c>
      <c r="BC49" s="20" t="str">
        <f t="shared" si="99"/>
        <v/>
      </c>
      <c r="BD49" s="20" t="str">
        <f t="shared" si="100"/>
        <v/>
      </c>
      <c r="BE49" s="20" t="str">
        <f t="shared" si="101"/>
        <v/>
      </c>
      <c r="BF49" s="20" t="str">
        <f t="shared" si="102"/>
        <v/>
      </c>
      <c r="BG49" s="20" t="str">
        <f t="shared" si="103"/>
        <v/>
      </c>
      <c r="BH49" s="20" t="str">
        <f t="shared" si="104"/>
        <v/>
      </c>
      <c r="BI49" s="20" t="str">
        <f t="shared" si="105"/>
        <v/>
      </c>
      <c r="BJ49" s="20" t="str">
        <f t="shared" si="106"/>
        <v/>
      </c>
      <c r="BK49" s="20" t="str">
        <f t="shared" si="107"/>
        <v/>
      </c>
      <c r="BM49" s="16">
        <f t="shared" si="108"/>
        <v>-6575</v>
      </c>
      <c r="BN49" s="16">
        <f t="shared" si="109"/>
        <v>-6575</v>
      </c>
      <c r="BO49" s="16" t="str">
        <f>IF(PLAN!J47="","",INT((PLAN!J47-TimelineStart)/7)+1)</f>
        <v/>
      </c>
      <c r="BP49" s="16" t="str">
        <f>IF(PLAN!K47="","",INT((PLAN!K47-TimelineStart)/7)+1)</f>
        <v/>
      </c>
      <c r="BQ49" s="16">
        <f t="shared" si="110"/>
        <v>-6575</v>
      </c>
      <c r="BR49" s="16" t="str">
        <f t="shared" si="111"/>
        <v/>
      </c>
    </row>
    <row r="50" spans="1:70" ht="18" customHeight="1" x14ac:dyDescent="0.25">
      <c r="A50" s="16">
        <f>PLAN!A48</f>
        <v>47</v>
      </c>
      <c r="B50" s="16">
        <f>PLAN!B48</f>
        <v>0</v>
      </c>
      <c r="C50" s="16">
        <f>PLAN!C48</f>
        <v>0</v>
      </c>
      <c r="D50" s="16">
        <f>PLAN!D48</f>
        <v>0</v>
      </c>
      <c r="E50" s="17">
        <f>PLAN!E48</f>
        <v>0</v>
      </c>
      <c r="F50" s="16">
        <f>PLAN!F48</f>
        <v>0</v>
      </c>
      <c r="G50" s="18">
        <f>PLAN!L48</f>
        <v>0</v>
      </c>
      <c r="H50" s="18">
        <f>PLAN!M48</f>
        <v>0</v>
      </c>
      <c r="I50" s="19">
        <f>PLAN!O48</f>
        <v>0</v>
      </c>
      <c r="J50" s="16" t="str">
        <f>PLAN!P48</f>
        <v>Not Started</v>
      </c>
      <c r="K50" s="16" t="str">
        <f>PLAN!H48</f>
        <v>No</v>
      </c>
      <c r="L50" s="20" t="str">
        <f t="shared" si="56"/>
        <v/>
      </c>
      <c r="M50" s="20" t="str">
        <f t="shared" si="57"/>
        <v/>
      </c>
      <c r="N50" s="20" t="str">
        <f t="shared" si="58"/>
        <v/>
      </c>
      <c r="O50" s="20" t="str">
        <f t="shared" si="59"/>
        <v/>
      </c>
      <c r="P50" s="20" t="str">
        <f t="shared" si="60"/>
        <v/>
      </c>
      <c r="Q50" s="20" t="str">
        <f t="shared" si="61"/>
        <v/>
      </c>
      <c r="R50" s="20" t="str">
        <f t="shared" si="62"/>
        <v/>
      </c>
      <c r="S50" s="20" t="str">
        <f t="shared" si="63"/>
        <v/>
      </c>
      <c r="T50" s="20" t="str">
        <f t="shared" si="64"/>
        <v/>
      </c>
      <c r="U50" s="20" t="str">
        <f t="shared" si="65"/>
        <v/>
      </c>
      <c r="V50" s="20" t="str">
        <f t="shared" si="66"/>
        <v/>
      </c>
      <c r="W50" s="20" t="str">
        <f t="shared" si="67"/>
        <v/>
      </c>
      <c r="X50" s="20" t="str">
        <f t="shared" si="68"/>
        <v/>
      </c>
      <c r="Y50" s="20" t="str">
        <f t="shared" si="69"/>
        <v/>
      </c>
      <c r="Z50" s="20" t="str">
        <f t="shared" si="70"/>
        <v/>
      </c>
      <c r="AA50" s="20" t="str">
        <f t="shared" si="71"/>
        <v/>
      </c>
      <c r="AB50" s="20" t="str">
        <f t="shared" si="72"/>
        <v/>
      </c>
      <c r="AC50" s="20" t="str">
        <f t="shared" si="73"/>
        <v/>
      </c>
      <c r="AD50" s="20" t="str">
        <f t="shared" si="74"/>
        <v/>
      </c>
      <c r="AE50" s="20" t="str">
        <f t="shared" si="75"/>
        <v/>
      </c>
      <c r="AF50" s="20" t="str">
        <f t="shared" si="76"/>
        <v/>
      </c>
      <c r="AG50" s="20" t="str">
        <f t="shared" si="77"/>
        <v/>
      </c>
      <c r="AH50" s="20" t="str">
        <f t="shared" si="78"/>
        <v/>
      </c>
      <c r="AI50" s="20" t="str">
        <f t="shared" si="79"/>
        <v/>
      </c>
      <c r="AJ50" s="20" t="str">
        <f t="shared" si="80"/>
        <v/>
      </c>
      <c r="AK50" s="20" t="str">
        <f t="shared" si="81"/>
        <v/>
      </c>
      <c r="AL50" s="20" t="str">
        <f t="shared" si="82"/>
        <v/>
      </c>
      <c r="AM50" s="20" t="str">
        <f t="shared" si="83"/>
        <v/>
      </c>
      <c r="AN50" s="20" t="str">
        <f t="shared" si="84"/>
        <v/>
      </c>
      <c r="AO50" s="20" t="str">
        <f t="shared" si="85"/>
        <v/>
      </c>
      <c r="AP50" s="20" t="str">
        <f t="shared" si="86"/>
        <v/>
      </c>
      <c r="AQ50" s="20" t="str">
        <f t="shared" si="87"/>
        <v/>
      </c>
      <c r="AR50" s="20" t="str">
        <f t="shared" si="88"/>
        <v/>
      </c>
      <c r="AS50" s="20" t="str">
        <f t="shared" si="89"/>
        <v/>
      </c>
      <c r="AT50" s="20" t="str">
        <f t="shared" si="90"/>
        <v/>
      </c>
      <c r="AU50" s="20" t="str">
        <f t="shared" si="91"/>
        <v/>
      </c>
      <c r="AV50" s="20" t="str">
        <f t="shared" si="92"/>
        <v/>
      </c>
      <c r="AW50" s="20" t="str">
        <f t="shared" si="93"/>
        <v/>
      </c>
      <c r="AX50" s="20" t="str">
        <f t="shared" si="94"/>
        <v/>
      </c>
      <c r="AY50" s="20" t="str">
        <f t="shared" si="95"/>
        <v/>
      </c>
      <c r="AZ50" s="20" t="str">
        <f t="shared" si="96"/>
        <v/>
      </c>
      <c r="BA50" s="20" t="str">
        <f t="shared" si="97"/>
        <v/>
      </c>
      <c r="BB50" s="20" t="str">
        <f t="shared" si="98"/>
        <v/>
      </c>
      <c r="BC50" s="20" t="str">
        <f t="shared" si="99"/>
        <v/>
      </c>
      <c r="BD50" s="20" t="str">
        <f t="shared" si="100"/>
        <v/>
      </c>
      <c r="BE50" s="20" t="str">
        <f t="shared" si="101"/>
        <v/>
      </c>
      <c r="BF50" s="20" t="str">
        <f t="shared" si="102"/>
        <v/>
      </c>
      <c r="BG50" s="20" t="str">
        <f t="shared" si="103"/>
        <v/>
      </c>
      <c r="BH50" s="20" t="str">
        <f t="shared" si="104"/>
        <v/>
      </c>
      <c r="BI50" s="20" t="str">
        <f t="shared" si="105"/>
        <v/>
      </c>
      <c r="BJ50" s="20" t="str">
        <f t="shared" si="106"/>
        <v/>
      </c>
      <c r="BK50" s="20" t="str">
        <f t="shared" si="107"/>
        <v/>
      </c>
      <c r="BM50" s="16">
        <f t="shared" si="108"/>
        <v>-6575</v>
      </c>
      <c r="BN50" s="16">
        <f t="shared" si="109"/>
        <v>-6575</v>
      </c>
      <c r="BO50" s="16" t="str">
        <f>IF(PLAN!J48="","",INT((PLAN!J48-TimelineStart)/7)+1)</f>
        <v/>
      </c>
      <c r="BP50" s="16" t="str">
        <f>IF(PLAN!K48="","",INT((PLAN!K48-TimelineStart)/7)+1)</f>
        <v/>
      </c>
      <c r="BQ50" s="16">
        <f t="shared" si="110"/>
        <v>-6575</v>
      </c>
      <c r="BR50" s="16" t="str">
        <f t="shared" si="111"/>
        <v/>
      </c>
    </row>
    <row r="51" spans="1:70" ht="18" customHeight="1" x14ac:dyDescent="0.25">
      <c r="A51" s="16">
        <f>PLAN!A49</f>
        <v>48</v>
      </c>
      <c r="B51" s="16">
        <f>PLAN!B49</f>
        <v>0</v>
      </c>
      <c r="C51" s="16">
        <f>PLAN!C49</f>
        <v>0</v>
      </c>
      <c r="D51" s="16">
        <f>PLAN!D49</f>
        <v>0</v>
      </c>
      <c r="E51" s="17">
        <f>PLAN!E49</f>
        <v>0</v>
      </c>
      <c r="F51" s="16">
        <f>PLAN!F49</f>
        <v>0</v>
      </c>
      <c r="G51" s="18">
        <f>PLAN!L49</f>
        <v>0</v>
      </c>
      <c r="H51" s="18">
        <f>PLAN!M49</f>
        <v>0</v>
      </c>
      <c r="I51" s="19">
        <f>PLAN!O49</f>
        <v>0</v>
      </c>
      <c r="J51" s="16" t="str">
        <f>PLAN!P49</f>
        <v>Not Started</v>
      </c>
      <c r="K51" s="16" t="str">
        <f>PLAN!H49</f>
        <v>No</v>
      </c>
      <c r="L51" s="20" t="str">
        <f t="shared" si="56"/>
        <v/>
      </c>
      <c r="M51" s="20" t="str">
        <f t="shared" si="57"/>
        <v/>
      </c>
      <c r="N51" s="20" t="str">
        <f t="shared" si="58"/>
        <v/>
      </c>
      <c r="O51" s="20" t="str">
        <f t="shared" si="59"/>
        <v/>
      </c>
      <c r="P51" s="20" t="str">
        <f t="shared" si="60"/>
        <v/>
      </c>
      <c r="Q51" s="20" t="str">
        <f t="shared" si="61"/>
        <v/>
      </c>
      <c r="R51" s="20" t="str">
        <f t="shared" si="62"/>
        <v/>
      </c>
      <c r="S51" s="20" t="str">
        <f t="shared" si="63"/>
        <v/>
      </c>
      <c r="T51" s="20" t="str">
        <f t="shared" si="64"/>
        <v/>
      </c>
      <c r="U51" s="20" t="str">
        <f t="shared" si="65"/>
        <v/>
      </c>
      <c r="V51" s="20" t="str">
        <f t="shared" si="66"/>
        <v/>
      </c>
      <c r="W51" s="20" t="str">
        <f t="shared" si="67"/>
        <v/>
      </c>
      <c r="X51" s="20" t="str">
        <f t="shared" si="68"/>
        <v/>
      </c>
      <c r="Y51" s="20" t="str">
        <f t="shared" si="69"/>
        <v/>
      </c>
      <c r="Z51" s="20" t="str">
        <f t="shared" si="70"/>
        <v/>
      </c>
      <c r="AA51" s="20" t="str">
        <f t="shared" si="71"/>
        <v/>
      </c>
      <c r="AB51" s="20" t="str">
        <f t="shared" si="72"/>
        <v/>
      </c>
      <c r="AC51" s="20" t="str">
        <f t="shared" si="73"/>
        <v/>
      </c>
      <c r="AD51" s="20" t="str">
        <f t="shared" si="74"/>
        <v/>
      </c>
      <c r="AE51" s="20" t="str">
        <f t="shared" si="75"/>
        <v/>
      </c>
      <c r="AF51" s="20" t="str">
        <f t="shared" si="76"/>
        <v/>
      </c>
      <c r="AG51" s="20" t="str">
        <f t="shared" si="77"/>
        <v/>
      </c>
      <c r="AH51" s="20" t="str">
        <f t="shared" si="78"/>
        <v/>
      </c>
      <c r="AI51" s="20" t="str">
        <f t="shared" si="79"/>
        <v/>
      </c>
      <c r="AJ51" s="20" t="str">
        <f t="shared" si="80"/>
        <v/>
      </c>
      <c r="AK51" s="20" t="str">
        <f t="shared" si="81"/>
        <v/>
      </c>
      <c r="AL51" s="20" t="str">
        <f t="shared" si="82"/>
        <v/>
      </c>
      <c r="AM51" s="20" t="str">
        <f t="shared" si="83"/>
        <v/>
      </c>
      <c r="AN51" s="20" t="str">
        <f t="shared" si="84"/>
        <v/>
      </c>
      <c r="AO51" s="20" t="str">
        <f t="shared" si="85"/>
        <v/>
      </c>
      <c r="AP51" s="20" t="str">
        <f t="shared" si="86"/>
        <v/>
      </c>
      <c r="AQ51" s="20" t="str">
        <f t="shared" si="87"/>
        <v/>
      </c>
      <c r="AR51" s="20" t="str">
        <f t="shared" si="88"/>
        <v/>
      </c>
      <c r="AS51" s="20" t="str">
        <f t="shared" si="89"/>
        <v/>
      </c>
      <c r="AT51" s="20" t="str">
        <f t="shared" si="90"/>
        <v/>
      </c>
      <c r="AU51" s="20" t="str">
        <f t="shared" si="91"/>
        <v/>
      </c>
      <c r="AV51" s="20" t="str">
        <f t="shared" si="92"/>
        <v/>
      </c>
      <c r="AW51" s="20" t="str">
        <f t="shared" si="93"/>
        <v/>
      </c>
      <c r="AX51" s="20" t="str">
        <f t="shared" si="94"/>
        <v/>
      </c>
      <c r="AY51" s="20" t="str">
        <f t="shared" si="95"/>
        <v/>
      </c>
      <c r="AZ51" s="20" t="str">
        <f t="shared" si="96"/>
        <v/>
      </c>
      <c r="BA51" s="20" t="str">
        <f t="shared" si="97"/>
        <v/>
      </c>
      <c r="BB51" s="20" t="str">
        <f t="shared" si="98"/>
        <v/>
      </c>
      <c r="BC51" s="20" t="str">
        <f t="shared" si="99"/>
        <v/>
      </c>
      <c r="BD51" s="20" t="str">
        <f t="shared" si="100"/>
        <v/>
      </c>
      <c r="BE51" s="20" t="str">
        <f t="shared" si="101"/>
        <v/>
      </c>
      <c r="BF51" s="20" t="str">
        <f t="shared" si="102"/>
        <v/>
      </c>
      <c r="BG51" s="20" t="str">
        <f t="shared" si="103"/>
        <v/>
      </c>
      <c r="BH51" s="20" t="str">
        <f t="shared" si="104"/>
        <v/>
      </c>
      <c r="BI51" s="20" t="str">
        <f t="shared" si="105"/>
        <v/>
      </c>
      <c r="BJ51" s="20" t="str">
        <f t="shared" si="106"/>
        <v/>
      </c>
      <c r="BK51" s="20" t="str">
        <f t="shared" si="107"/>
        <v/>
      </c>
      <c r="BM51" s="16">
        <f t="shared" si="108"/>
        <v>-6575</v>
      </c>
      <c r="BN51" s="16">
        <f t="shared" si="109"/>
        <v>-6575</v>
      </c>
      <c r="BO51" s="16" t="str">
        <f>IF(PLAN!J49="","",INT((PLAN!J49-TimelineStart)/7)+1)</f>
        <v/>
      </c>
      <c r="BP51" s="16" t="str">
        <f>IF(PLAN!K49="","",INT((PLAN!K49-TimelineStart)/7)+1)</f>
        <v/>
      </c>
      <c r="BQ51" s="16">
        <f t="shared" si="110"/>
        <v>-6575</v>
      </c>
      <c r="BR51" s="16" t="str">
        <f t="shared" si="111"/>
        <v/>
      </c>
    </row>
    <row r="52" spans="1:70" ht="18" customHeight="1" x14ac:dyDescent="0.25">
      <c r="A52" s="16">
        <f>PLAN!A50</f>
        <v>49</v>
      </c>
      <c r="B52" s="16">
        <f>PLAN!B50</f>
        <v>0</v>
      </c>
      <c r="C52" s="16">
        <f>PLAN!C50</f>
        <v>0</v>
      </c>
      <c r="D52" s="16">
        <f>PLAN!D50</f>
        <v>0</v>
      </c>
      <c r="E52" s="17">
        <f>PLAN!E50</f>
        <v>0</v>
      </c>
      <c r="F52" s="16">
        <f>PLAN!F50</f>
        <v>0</v>
      </c>
      <c r="G52" s="18">
        <f>PLAN!L50</f>
        <v>0</v>
      </c>
      <c r="H52" s="18">
        <f>PLAN!M50</f>
        <v>0</v>
      </c>
      <c r="I52" s="19">
        <f>PLAN!O50</f>
        <v>0</v>
      </c>
      <c r="J52" s="16" t="str">
        <f>PLAN!P50</f>
        <v>Not Started</v>
      </c>
      <c r="K52" s="16" t="str">
        <f>PLAN!H50</f>
        <v>No</v>
      </c>
      <c r="L52" s="20" t="str">
        <f t="shared" si="56"/>
        <v/>
      </c>
      <c r="M52" s="20" t="str">
        <f t="shared" si="57"/>
        <v/>
      </c>
      <c r="N52" s="20" t="str">
        <f t="shared" si="58"/>
        <v/>
      </c>
      <c r="O52" s="20" t="str">
        <f t="shared" si="59"/>
        <v/>
      </c>
      <c r="P52" s="20" t="str">
        <f t="shared" si="60"/>
        <v/>
      </c>
      <c r="Q52" s="20" t="str">
        <f t="shared" si="61"/>
        <v/>
      </c>
      <c r="R52" s="20" t="str">
        <f t="shared" si="62"/>
        <v/>
      </c>
      <c r="S52" s="20" t="str">
        <f t="shared" si="63"/>
        <v/>
      </c>
      <c r="T52" s="20" t="str">
        <f t="shared" si="64"/>
        <v/>
      </c>
      <c r="U52" s="20" t="str">
        <f t="shared" si="65"/>
        <v/>
      </c>
      <c r="V52" s="20" t="str">
        <f t="shared" si="66"/>
        <v/>
      </c>
      <c r="W52" s="20" t="str">
        <f t="shared" si="67"/>
        <v/>
      </c>
      <c r="X52" s="20" t="str">
        <f t="shared" si="68"/>
        <v/>
      </c>
      <c r="Y52" s="20" t="str">
        <f t="shared" si="69"/>
        <v/>
      </c>
      <c r="Z52" s="20" t="str">
        <f t="shared" si="70"/>
        <v/>
      </c>
      <c r="AA52" s="20" t="str">
        <f t="shared" si="71"/>
        <v/>
      </c>
      <c r="AB52" s="20" t="str">
        <f t="shared" si="72"/>
        <v/>
      </c>
      <c r="AC52" s="20" t="str">
        <f t="shared" si="73"/>
        <v/>
      </c>
      <c r="AD52" s="20" t="str">
        <f t="shared" si="74"/>
        <v/>
      </c>
      <c r="AE52" s="20" t="str">
        <f t="shared" si="75"/>
        <v/>
      </c>
      <c r="AF52" s="20" t="str">
        <f t="shared" si="76"/>
        <v/>
      </c>
      <c r="AG52" s="20" t="str">
        <f t="shared" si="77"/>
        <v/>
      </c>
      <c r="AH52" s="20" t="str">
        <f t="shared" si="78"/>
        <v/>
      </c>
      <c r="AI52" s="20" t="str">
        <f t="shared" si="79"/>
        <v/>
      </c>
      <c r="AJ52" s="20" t="str">
        <f t="shared" si="80"/>
        <v/>
      </c>
      <c r="AK52" s="20" t="str">
        <f t="shared" si="81"/>
        <v/>
      </c>
      <c r="AL52" s="20" t="str">
        <f t="shared" si="82"/>
        <v/>
      </c>
      <c r="AM52" s="20" t="str">
        <f t="shared" si="83"/>
        <v/>
      </c>
      <c r="AN52" s="20" t="str">
        <f t="shared" si="84"/>
        <v/>
      </c>
      <c r="AO52" s="20" t="str">
        <f t="shared" si="85"/>
        <v/>
      </c>
      <c r="AP52" s="20" t="str">
        <f t="shared" si="86"/>
        <v/>
      </c>
      <c r="AQ52" s="20" t="str">
        <f t="shared" si="87"/>
        <v/>
      </c>
      <c r="AR52" s="20" t="str">
        <f t="shared" si="88"/>
        <v/>
      </c>
      <c r="AS52" s="20" t="str">
        <f t="shared" si="89"/>
        <v/>
      </c>
      <c r="AT52" s="20" t="str">
        <f t="shared" si="90"/>
        <v/>
      </c>
      <c r="AU52" s="20" t="str">
        <f t="shared" si="91"/>
        <v/>
      </c>
      <c r="AV52" s="20" t="str">
        <f t="shared" si="92"/>
        <v/>
      </c>
      <c r="AW52" s="20" t="str">
        <f t="shared" si="93"/>
        <v/>
      </c>
      <c r="AX52" s="20" t="str">
        <f t="shared" si="94"/>
        <v/>
      </c>
      <c r="AY52" s="20" t="str">
        <f t="shared" si="95"/>
        <v/>
      </c>
      <c r="AZ52" s="20" t="str">
        <f t="shared" si="96"/>
        <v/>
      </c>
      <c r="BA52" s="20" t="str">
        <f t="shared" si="97"/>
        <v/>
      </c>
      <c r="BB52" s="20" t="str">
        <f t="shared" si="98"/>
        <v/>
      </c>
      <c r="BC52" s="20" t="str">
        <f t="shared" si="99"/>
        <v/>
      </c>
      <c r="BD52" s="20" t="str">
        <f t="shared" si="100"/>
        <v/>
      </c>
      <c r="BE52" s="20" t="str">
        <f t="shared" si="101"/>
        <v/>
      </c>
      <c r="BF52" s="20" t="str">
        <f t="shared" si="102"/>
        <v/>
      </c>
      <c r="BG52" s="20" t="str">
        <f t="shared" si="103"/>
        <v/>
      </c>
      <c r="BH52" s="20" t="str">
        <f t="shared" si="104"/>
        <v/>
      </c>
      <c r="BI52" s="20" t="str">
        <f t="shared" si="105"/>
        <v/>
      </c>
      <c r="BJ52" s="20" t="str">
        <f t="shared" si="106"/>
        <v/>
      </c>
      <c r="BK52" s="20" t="str">
        <f t="shared" si="107"/>
        <v/>
      </c>
      <c r="BM52" s="16">
        <f t="shared" si="108"/>
        <v>-6575</v>
      </c>
      <c r="BN52" s="16">
        <f t="shared" si="109"/>
        <v>-6575</v>
      </c>
      <c r="BO52" s="16" t="str">
        <f>IF(PLAN!J50="","",INT((PLAN!J50-TimelineStart)/7)+1)</f>
        <v/>
      </c>
      <c r="BP52" s="16" t="str">
        <f>IF(PLAN!K50="","",INT((PLAN!K50-TimelineStart)/7)+1)</f>
        <v/>
      </c>
      <c r="BQ52" s="16">
        <f t="shared" si="110"/>
        <v>-6575</v>
      </c>
      <c r="BR52" s="16" t="str">
        <f t="shared" si="111"/>
        <v/>
      </c>
    </row>
    <row r="53" spans="1:70" ht="18" customHeight="1" x14ac:dyDescent="0.25">
      <c r="A53" s="16">
        <f>PLAN!A51</f>
        <v>50</v>
      </c>
      <c r="B53" s="16">
        <f>PLAN!B51</f>
        <v>0</v>
      </c>
      <c r="C53" s="16">
        <f>PLAN!C51</f>
        <v>0</v>
      </c>
      <c r="D53" s="16">
        <f>PLAN!D51</f>
        <v>0</v>
      </c>
      <c r="E53" s="17">
        <f>PLAN!E51</f>
        <v>0</v>
      </c>
      <c r="F53" s="16">
        <f>PLAN!F51</f>
        <v>0</v>
      </c>
      <c r="G53" s="18">
        <f>PLAN!L51</f>
        <v>0</v>
      </c>
      <c r="H53" s="18">
        <f>PLAN!M51</f>
        <v>0</v>
      </c>
      <c r="I53" s="19">
        <f>PLAN!O51</f>
        <v>0</v>
      </c>
      <c r="J53" s="16" t="str">
        <f>PLAN!P51</f>
        <v>Not Started</v>
      </c>
      <c r="K53" s="16" t="str">
        <f>PLAN!H51</f>
        <v>No</v>
      </c>
      <c r="L53" s="20" t="str">
        <f t="shared" si="56"/>
        <v/>
      </c>
      <c r="M53" s="20" t="str">
        <f t="shared" si="57"/>
        <v/>
      </c>
      <c r="N53" s="20" t="str">
        <f t="shared" si="58"/>
        <v/>
      </c>
      <c r="O53" s="20" t="str">
        <f t="shared" si="59"/>
        <v/>
      </c>
      <c r="P53" s="20" t="str">
        <f t="shared" si="60"/>
        <v/>
      </c>
      <c r="Q53" s="20" t="str">
        <f t="shared" si="61"/>
        <v/>
      </c>
      <c r="R53" s="20" t="str">
        <f t="shared" si="62"/>
        <v/>
      </c>
      <c r="S53" s="20" t="str">
        <f t="shared" si="63"/>
        <v/>
      </c>
      <c r="T53" s="20" t="str">
        <f t="shared" si="64"/>
        <v/>
      </c>
      <c r="U53" s="20" t="str">
        <f t="shared" si="65"/>
        <v/>
      </c>
      <c r="V53" s="20" t="str">
        <f t="shared" si="66"/>
        <v/>
      </c>
      <c r="W53" s="20" t="str">
        <f t="shared" si="67"/>
        <v/>
      </c>
      <c r="X53" s="20" t="str">
        <f t="shared" si="68"/>
        <v/>
      </c>
      <c r="Y53" s="20" t="str">
        <f t="shared" si="69"/>
        <v/>
      </c>
      <c r="Z53" s="20" t="str">
        <f t="shared" si="70"/>
        <v/>
      </c>
      <c r="AA53" s="20" t="str">
        <f t="shared" si="71"/>
        <v/>
      </c>
      <c r="AB53" s="20" t="str">
        <f t="shared" si="72"/>
        <v/>
      </c>
      <c r="AC53" s="20" t="str">
        <f t="shared" si="73"/>
        <v/>
      </c>
      <c r="AD53" s="20" t="str">
        <f t="shared" si="74"/>
        <v/>
      </c>
      <c r="AE53" s="20" t="str">
        <f t="shared" si="75"/>
        <v/>
      </c>
      <c r="AF53" s="20" t="str">
        <f t="shared" si="76"/>
        <v/>
      </c>
      <c r="AG53" s="20" t="str">
        <f t="shared" si="77"/>
        <v/>
      </c>
      <c r="AH53" s="20" t="str">
        <f t="shared" si="78"/>
        <v/>
      </c>
      <c r="AI53" s="20" t="str">
        <f t="shared" si="79"/>
        <v/>
      </c>
      <c r="AJ53" s="20" t="str">
        <f t="shared" si="80"/>
        <v/>
      </c>
      <c r="AK53" s="20" t="str">
        <f t="shared" si="81"/>
        <v/>
      </c>
      <c r="AL53" s="20" t="str">
        <f t="shared" si="82"/>
        <v/>
      </c>
      <c r="AM53" s="20" t="str">
        <f t="shared" si="83"/>
        <v/>
      </c>
      <c r="AN53" s="20" t="str">
        <f t="shared" si="84"/>
        <v/>
      </c>
      <c r="AO53" s="20" t="str">
        <f t="shared" si="85"/>
        <v/>
      </c>
      <c r="AP53" s="20" t="str">
        <f t="shared" si="86"/>
        <v/>
      </c>
      <c r="AQ53" s="20" t="str">
        <f t="shared" si="87"/>
        <v/>
      </c>
      <c r="AR53" s="20" t="str">
        <f t="shared" si="88"/>
        <v/>
      </c>
      <c r="AS53" s="20" t="str">
        <f t="shared" si="89"/>
        <v/>
      </c>
      <c r="AT53" s="20" t="str">
        <f t="shared" si="90"/>
        <v/>
      </c>
      <c r="AU53" s="20" t="str">
        <f t="shared" si="91"/>
        <v/>
      </c>
      <c r="AV53" s="20" t="str">
        <f t="shared" si="92"/>
        <v/>
      </c>
      <c r="AW53" s="20" t="str">
        <f t="shared" si="93"/>
        <v/>
      </c>
      <c r="AX53" s="20" t="str">
        <f t="shared" si="94"/>
        <v/>
      </c>
      <c r="AY53" s="20" t="str">
        <f t="shared" si="95"/>
        <v/>
      </c>
      <c r="AZ53" s="20" t="str">
        <f t="shared" si="96"/>
        <v/>
      </c>
      <c r="BA53" s="20" t="str">
        <f t="shared" si="97"/>
        <v/>
      </c>
      <c r="BB53" s="20" t="str">
        <f t="shared" si="98"/>
        <v/>
      </c>
      <c r="BC53" s="20" t="str">
        <f t="shared" si="99"/>
        <v/>
      </c>
      <c r="BD53" s="20" t="str">
        <f t="shared" si="100"/>
        <v/>
      </c>
      <c r="BE53" s="20" t="str">
        <f t="shared" si="101"/>
        <v/>
      </c>
      <c r="BF53" s="20" t="str">
        <f t="shared" si="102"/>
        <v/>
      </c>
      <c r="BG53" s="20" t="str">
        <f t="shared" si="103"/>
        <v/>
      </c>
      <c r="BH53" s="20" t="str">
        <f t="shared" si="104"/>
        <v/>
      </c>
      <c r="BI53" s="20" t="str">
        <f t="shared" si="105"/>
        <v/>
      </c>
      <c r="BJ53" s="20" t="str">
        <f t="shared" si="106"/>
        <v/>
      </c>
      <c r="BK53" s="20" t="str">
        <f t="shared" si="107"/>
        <v/>
      </c>
      <c r="BM53" s="16">
        <f t="shared" si="108"/>
        <v>-6575</v>
      </c>
      <c r="BN53" s="16">
        <f t="shared" si="109"/>
        <v>-6575</v>
      </c>
      <c r="BO53" s="16" t="str">
        <f>IF(PLAN!J51="","",INT((PLAN!J51-TimelineStart)/7)+1)</f>
        <v/>
      </c>
      <c r="BP53" s="16" t="str">
        <f>IF(PLAN!K51="","",INT((PLAN!K51-TimelineStart)/7)+1)</f>
        <v/>
      </c>
      <c r="BQ53" s="16">
        <f t="shared" si="110"/>
        <v>-6575</v>
      </c>
      <c r="BR53" s="16" t="str">
        <f t="shared" si="111"/>
        <v/>
      </c>
    </row>
    <row r="54" spans="1:70" ht="18" customHeight="1" x14ac:dyDescent="0.25">
      <c r="A54" s="16">
        <f>PLAN!A52</f>
        <v>51</v>
      </c>
      <c r="B54" s="16">
        <f>PLAN!B52</f>
        <v>0</v>
      </c>
      <c r="C54" s="16">
        <f>PLAN!C52</f>
        <v>0</v>
      </c>
      <c r="D54" s="16">
        <f>PLAN!D52</f>
        <v>0</v>
      </c>
      <c r="E54" s="17">
        <f>PLAN!E52</f>
        <v>0</v>
      </c>
      <c r="F54" s="16">
        <f>PLAN!F52</f>
        <v>0</v>
      </c>
      <c r="G54" s="18">
        <f>PLAN!L52</f>
        <v>0</v>
      </c>
      <c r="H54" s="18">
        <f>PLAN!M52</f>
        <v>0</v>
      </c>
      <c r="I54" s="19">
        <f>PLAN!O52</f>
        <v>0</v>
      </c>
      <c r="J54" s="16" t="str">
        <f>PLAN!P52</f>
        <v>Not Started</v>
      </c>
      <c r="K54" s="16" t="str">
        <f>PLAN!H52</f>
        <v>No</v>
      </c>
      <c r="L54" s="20" t="str">
        <f t="shared" si="56"/>
        <v/>
      </c>
      <c r="M54" s="20" t="str">
        <f t="shared" si="57"/>
        <v/>
      </c>
      <c r="N54" s="20" t="str">
        <f t="shared" si="58"/>
        <v/>
      </c>
      <c r="O54" s="20" t="str">
        <f t="shared" si="59"/>
        <v/>
      </c>
      <c r="P54" s="20" t="str">
        <f t="shared" si="60"/>
        <v/>
      </c>
      <c r="Q54" s="20" t="str">
        <f t="shared" si="61"/>
        <v/>
      </c>
      <c r="R54" s="20" t="str">
        <f t="shared" si="62"/>
        <v/>
      </c>
      <c r="S54" s="20" t="str">
        <f t="shared" si="63"/>
        <v/>
      </c>
      <c r="T54" s="20" t="str">
        <f t="shared" si="64"/>
        <v/>
      </c>
      <c r="U54" s="20" t="str">
        <f t="shared" si="65"/>
        <v/>
      </c>
      <c r="V54" s="20" t="str">
        <f t="shared" si="66"/>
        <v/>
      </c>
      <c r="W54" s="20" t="str">
        <f t="shared" si="67"/>
        <v/>
      </c>
      <c r="X54" s="20" t="str">
        <f t="shared" si="68"/>
        <v/>
      </c>
      <c r="Y54" s="20" t="str">
        <f t="shared" si="69"/>
        <v/>
      </c>
      <c r="Z54" s="20" t="str">
        <f t="shared" si="70"/>
        <v/>
      </c>
      <c r="AA54" s="20" t="str">
        <f t="shared" si="71"/>
        <v/>
      </c>
      <c r="AB54" s="20" t="str">
        <f t="shared" si="72"/>
        <v/>
      </c>
      <c r="AC54" s="20" t="str">
        <f t="shared" si="73"/>
        <v/>
      </c>
      <c r="AD54" s="20" t="str">
        <f t="shared" si="74"/>
        <v/>
      </c>
      <c r="AE54" s="20" t="str">
        <f t="shared" si="75"/>
        <v/>
      </c>
      <c r="AF54" s="20" t="str">
        <f t="shared" si="76"/>
        <v/>
      </c>
      <c r="AG54" s="20" t="str">
        <f t="shared" si="77"/>
        <v/>
      </c>
      <c r="AH54" s="20" t="str">
        <f t="shared" si="78"/>
        <v/>
      </c>
      <c r="AI54" s="20" t="str">
        <f t="shared" si="79"/>
        <v/>
      </c>
      <c r="AJ54" s="20" t="str">
        <f t="shared" si="80"/>
        <v/>
      </c>
      <c r="AK54" s="20" t="str">
        <f t="shared" si="81"/>
        <v/>
      </c>
      <c r="AL54" s="20" t="str">
        <f t="shared" si="82"/>
        <v/>
      </c>
      <c r="AM54" s="20" t="str">
        <f t="shared" si="83"/>
        <v/>
      </c>
      <c r="AN54" s="20" t="str">
        <f t="shared" si="84"/>
        <v/>
      </c>
      <c r="AO54" s="20" t="str">
        <f t="shared" si="85"/>
        <v/>
      </c>
      <c r="AP54" s="20" t="str">
        <f t="shared" si="86"/>
        <v/>
      </c>
      <c r="AQ54" s="20" t="str">
        <f t="shared" si="87"/>
        <v/>
      </c>
      <c r="AR54" s="20" t="str">
        <f t="shared" si="88"/>
        <v/>
      </c>
      <c r="AS54" s="20" t="str">
        <f t="shared" si="89"/>
        <v/>
      </c>
      <c r="AT54" s="20" t="str">
        <f t="shared" si="90"/>
        <v/>
      </c>
      <c r="AU54" s="20" t="str">
        <f t="shared" si="91"/>
        <v/>
      </c>
      <c r="AV54" s="20" t="str">
        <f t="shared" si="92"/>
        <v/>
      </c>
      <c r="AW54" s="20" t="str">
        <f t="shared" si="93"/>
        <v/>
      </c>
      <c r="AX54" s="20" t="str">
        <f t="shared" si="94"/>
        <v/>
      </c>
      <c r="AY54" s="20" t="str">
        <f t="shared" si="95"/>
        <v/>
      </c>
      <c r="AZ54" s="20" t="str">
        <f t="shared" si="96"/>
        <v/>
      </c>
      <c r="BA54" s="20" t="str">
        <f t="shared" si="97"/>
        <v/>
      </c>
      <c r="BB54" s="20" t="str">
        <f t="shared" si="98"/>
        <v/>
      </c>
      <c r="BC54" s="20" t="str">
        <f t="shared" si="99"/>
        <v/>
      </c>
      <c r="BD54" s="20" t="str">
        <f t="shared" si="100"/>
        <v/>
      </c>
      <c r="BE54" s="20" t="str">
        <f t="shared" si="101"/>
        <v/>
      </c>
      <c r="BF54" s="20" t="str">
        <f t="shared" si="102"/>
        <v/>
      </c>
      <c r="BG54" s="20" t="str">
        <f t="shared" si="103"/>
        <v/>
      </c>
      <c r="BH54" s="20" t="str">
        <f t="shared" si="104"/>
        <v/>
      </c>
      <c r="BI54" s="20" t="str">
        <f t="shared" si="105"/>
        <v/>
      </c>
      <c r="BJ54" s="20" t="str">
        <f t="shared" si="106"/>
        <v/>
      </c>
      <c r="BK54" s="20" t="str">
        <f t="shared" si="107"/>
        <v/>
      </c>
      <c r="BM54" s="16">
        <f t="shared" si="108"/>
        <v>-6575</v>
      </c>
      <c r="BN54" s="16">
        <f t="shared" si="109"/>
        <v>-6575</v>
      </c>
      <c r="BO54" s="16" t="str">
        <f>IF(PLAN!J52="","",INT((PLAN!J52-TimelineStart)/7)+1)</f>
        <v/>
      </c>
      <c r="BP54" s="16" t="str">
        <f>IF(PLAN!K52="","",INT((PLAN!K52-TimelineStart)/7)+1)</f>
        <v/>
      </c>
      <c r="BQ54" s="16">
        <f t="shared" si="110"/>
        <v>-6575</v>
      </c>
      <c r="BR54" s="16" t="str">
        <f t="shared" si="111"/>
        <v/>
      </c>
    </row>
    <row r="55" spans="1:70" ht="18" customHeight="1" x14ac:dyDescent="0.25">
      <c r="A55" s="16">
        <f>PLAN!A53</f>
        <v>52</v>
      </c>
      <c r="B55" s="16">
        <f>PLAN!B53</f>
        <v>0</v>
      </c>
      <c r="C55" s="16">
        <f>PLAN!C53</f>
        <v>0</v>
      </c>
      <c r="D55" s="16">
        <f>PLAN!D53</f>
        <v>0</v>
      </c>
      <c r="E55" s="17">
        <f>PLAN!E53</f>
        <v>0</v>
      </c>
      <c r="F55" s="16">
        <f>PLAN!F53</f>
        <v>0</v>
      </c>
      <c r="G55" s="18">
        <f>PLAN!L53</f>
        <v>0</v>
      </c>
      <c r="H55" s="18">
        <f>PLAN!M53</f>
        <v>0</v>
      </c>
      <c r="I55" s="19">
        <f>PLAN!O53</f>
        <v>0</v>
      </c>
      <c r="J55" s="16" t="str">
        <f>PLAN!P53</f>
        <v>Not Started</v>
      </c>
      <c r="K55" s="16" t="str">
        <f>PLAN!H53</f>
        <v>No</v>
      </c>
      <c r="L55" s="20" t="str">
        <f t="shared" si="56"/>
        <v/>
      </c>
      <c r="M55" s="20" t="str">
        <f t="shared" si="57"/>
        <v/>
      </c>
      <c r="N55" s="20" t="str">
        <f t="shared" si="58"/>
        <v/>
      </c>
      <c r="O55" s="20" t="str">
        <f t="shared" si="59"/>
        <v/>
      </c>
      <c r="P55" s="20" t="str">
        <f t="shared" si="60"/>
        <v/>
      </c>
      <c r="Q55" s="20" t="str">
        <f t="shared" si="61"/>
        <v/>
      </c>
      <c r="R55" s="20" t="str">
        <f t="shared" si="62"/>
        <v/>
      </c>
      <c r="S55" s="20" t="str">
        <f t="shared" si="63"/>
        <v/>
      </c>
      <c r="T55" s="20" t="str">
        <f t="shared" si="64"/>
        <v/>
      </c>
      <c r="U55" s="20" t="str">
        <f t="shared" si="65"/>
        <v/>
      </c>
      <c r="V55" s="20" t="str">
        <f t="shared" si="66"/>
        <v/>
      </c>
      <c r="W55" s="20" t="str">
        <f t="shared" si="67"/>
        <v/>
      </c>
      <c r="X55" s="20" t="str">
        <f t="shared" si="68"/>
        <v/>
      </c>
      <c r="Y55" s="20" t="str">
        <f t="shared" si="69"/>
        <v/>
      </c>
      <c r="Z55" s="20" t="str">
        <f t="shared" si="70"/>
        <v/>
      </c>
      <c r="AA55" s="20" t="str">
        <f t="shared" si="71"/>
        <v/>
      </c>
      <c r="AB55" s="20" t="str">
        <f t="shared" si="72"/>
        <v/>
      </c>
      <c r="AC55" s="20" t="str">
        <f t="shared" si="73"/>
        <v/>
      </c>
      <c r="AD55" s="20" t="str">
        <f t="shared" si="74"/>
        <v/>
      </c>
      <c r="AE55" s="20" t="str">
        <f t="shared" si="75"/>
        <v/>
      </c>
      <c r="AF55" s="20" t="str">
        <f t="shared" si="76"/>
        <v/>
      </c>
      <c r="AG55" s="20" t="str">
        <f t="shared" si="77"/>
        <v/>
      </c>
      <c r="AH55" s="20" t="str">
        <f t="shared" si="78"/>
        <v/>
      </c>
      <c r="AI55" s="20" t="str">
        <f t="shared" si="79"/>
        <v/>
      </c>
      <c r="AJ55" s="20" t="str">
        <f t="shared" si="80"/>
        <v/>
      </c>
      <c r="AK55" s="20" t="str">
        <f t="shared" si="81"/>
        <v/>
      </c>
      <c r="AL55" s="20" t="str">
        <f t="shared" si="82"/>
        <v/>
      </c>
      <c r="AM55" s="20" t="str">
        <f t="shared" si="83"/>
        <v/>
      </c>
      <c r="AN55" s="20" t="str">
        <f t="shared" si="84"/>
        <v/>
      </c>
      <c r="AO55" s="20" t="str">
        <f t="shared" si="85"/>
        <v/>
      </c>
      <c r="AP55" s="20" t="str">
        <f t="shared" si="86"/>
        <v/>
      </c>
      <c r="AQ55" s="20" t="str">
        <f t="shared" si="87"/>
        <v/>
      </c>
      <c r="AR55" s="20" t="str">
        <f t="shared" si="88"/>
        <v/>
      </c>
      <c r="AS55" s="20" t="str">
        <f t="shared" si="89"/>
        <v/>
      </c>
      <c r="AT55" s="20" t="str">
        <f t="shared" si="90"/>
        <v/>
      </c>
      <c r="AU55" s="20" t="str">
        <f t="shared" si="91"/>
        <v/>
      </c>
      <c r="AV55" s="20" t="str">
        <f t="shared" si="92"/>
        <v/>
      </c>
      <c r="AW55" s="20" t="str">
        <f t="shared" si="93"/>
        <v/>
      </c>
      <c r="AX55" s="20" t="str">
        <f t="shared" si="94"/>
        <v/>
      </c>
      <c r="AY55" s="20" t="str">
        <f t="shared" si="95"/>
        <v/>
      </c>
      <c r="AZ55" s="20" t="str">
        <f t="shared" si="96"/>
        <v/>
      </c>
      <c r="BA55" s="20" t="str">
        <f t="shared" si="97"/>
        <v/>
      </c>
      <c r="BB55" s="20" t="str">
        <f t="shared" si="98"/>
        <v/>
      </c>
      <c r="BC55" s="20" t="str">
        <f t="shared" si="99"/>
        <v/>
      </c>
      <c r="BD55" s="20" t="str">
        <f t="shared" si="100"/>
        <v/>
      </c>
      <c r="BE55" s="20" t="str">
        <f t="shared" si="101"/>
        <v/>
      </c>
      <c r="BF55" s="20" t="str">
        <f t="shared" si="102"/>
        <v/>
      </c>
      <c r="BG55" s="20" t="str">
        <f t="shared" si="103"/>
        <v/>
      </c>
      <c r="BH55" s="20" t="str">
        <f t="shared" si="104"/>
        <v/>
      </c>
      <c r="BI55" s="20" t="str">
        <f t="shared" si="105"/>
        <v/>
      </c>
      <c r="BJ55" s="20" t="str">
        <f t="shared" si="106"/>
        <v/>
      </c>
      <c r="BK55" s="20" t="str">
        <f t="shared" si="107"/>
        <v/>
      </c>
      <c r="BM55" s="16">
        <f t="shared" si="108"/>
        <v>-6575</v>
      </c>
      <c r="BN55" s="16">
        <f t="shared" si="109"/>
        <v>-6575</v>
      </c>
      <c r="BO55" s="16" t="str">
        <f>IF(PLAN!J53="","",INT((PLAN!J53-TimelineStart)/7)+1)</f>
        <v/>
      </c>
      <c r="BP55" s="16" t="str">
        <f>IF(PLAN!K53="","",INT((PLAN!K53-TimelineStart)/7)+1)</f>
        <v/>
      </c>
      <c r="BQ55" s="16">
        <f t="shared" si="110"/>
        <v>-6575</v>
      </c>
      <c r="BR55" s="16" t="str">
        <f t="shared" si="111"/>
        <v/>
      </c>
    </row>
    <row r="56" spans="1:70" ht="18" customHeight="1" x14ac:dyDescent="0.25">
      <c r="A56" s="16">
        <f>PLAN!A54</f>
        <v>53</v>
      </c>
      <c r="B56" s="16">
        <f>PLAN!B54</f>
        <v>0</v>
      </c>
      <c r="C56" s="16">
        <f>PLAN!C54</f>
        <v>0</v>
      </c>
      <c r="D56" s="16">
        <f>PLAN!D54</f>
        <v>0</v>
      </c>
      <c r="E56" s="17">
        <f>PLAN!E54</f>
        <v>0</v>
      </c>
      <c r="F56" s="16">
        <f>PLAN!F54</f>
        <v>0</v>
      </c>
      <c r="G56" s="18">
        <f>PLAN!L54</f>
        <v>0</v>
      </c>
      <c r="H56" s="18">
        <f>PLAN!M54</f>
        <v>0</v>
      </c>
      <c r="I56" s="19">
        <f>PLAN!O54</f>
        <v>0</v>
      </c>
      <c r="J56" s="16" t="str">
        <f>PLAN!P54</f>
        <v>Not Started</v>
      </c>
      <c r="K56" s="16" t="str">
        <f>PLAN!H54</f>
        <v>No</v>
      </c>
      <c r="L56" s="20" t="str">
        <f t="shared" si="56"/>
        <v/>
      </c>
      <c r="M56" s="20" t="str">
        <f t="shared" si="57"/>
        <v/>
      </c>
      <c r="N56" s="20" t="str">
        <f t="shared" si="58"/>
        <v/>
      </c>
      <c r="O56" s="20" t="str">
        <f t="shared" si="59"/>
        <v/>
      </c>
      <c r="P56" s="20" t="str">
        <f t="shared" si="60"/>
        <v/>
      </c>
      <c r="Q56" s="20" t="str">
        <f t="shared" si="61"/>
        <v/>
      </c>
      <c r="R56" s="20" t="str">
        <f t="shared" si="62"/>
        <v/>
      </c>
      <c r="S56" s="20" t="str">
        <f t="shared" si="63"/>
        <v/>
      </c>
      <c r="T56" s="20" t="str">
        <f t="shared" si="64"/>
        <v/>
      </c>
      <c r="U56" s="20" t="str">
        <f t="shared" si="65"/>
        <v/>
      </c>
      <c r="V56" s="20" t="str">
        <f t="shared" si="66"/>
        <v/>
      </c>
      <c r="W56" s="20" t="str">
        <f t="shared" si="67"/>
        <v/>
      </c>
      <c r="X56" s="20" t="str">
        <f t="shared" si="68"/>
        <v/>
      </c>
      <c r="Y56" s="20" t="str">
        <f t="shared" si="69"/>
        <v/>
      </c>
      <c r="Z56" s="20" t="str">
        <f t="shared" si="70"/>
        <v/>
      </c>
      <c r="AA56" s="20" t="str">
        <f t="shared" si="71"/>
        <v/>
      </c>
      <c r="AB56" s="20" t="str">
        <f t="shared" si="72"/>
        <v/>
      </c>
      <c r="AC56" s="20" t="str">
        <f t="shared" si="73"/>
        <v/>
      </c>
      <c r="AD56" s="20" t="str">
        <f t="shared" si="74"/>
        <v/>
      </c>
      <c r="AE56" s="20" t="str">
        <f t="shared" si="75"/>
        <v/>
      </c>
      <c r="AF56" s="20" t="str">
        <f t="shared" si="76"/>
        <v/>
      </c>
      <c r="AG56" s="20" t="str">
        <f t="shared" si="77"/>
        <v/>
      </c>
      <c r="AH56" s="20" t="str">
        <f t="shared" si="78"/>
        <v/>
      </c>
      <c r="AI56" s="20" t="str">
        <f t="shared" si="79"/>
        <v/>
      </c>
      <c r="AJ56" s="20" t="str">
        <f t="shared" si="80"/>
        <v/>
      </c>
      <c r="AK56" s="20" t="str">
        <f t="shared" si="81"/>
        <v/>
      </c>
      <c r="AL56" s="20" t="str">
        <f t="shared" si="82"/>
        <v/>
      </c>
      <c r="AM56" s="20" t="str">
        <f t="shared" si="83"/>
        <v/>
      </c>
      <c r="AN56" s="20" t="str">
        <f t="shared" si="84"/>
        <v/>
      </c>
      <c r="AO56" s="20" t="str">
        <f t="shared" si="85"/>
        <v/>
      </c>
      <c r="AP56" s="20" t="str">
        <f t="shared" si="86"/>
        <v/>
      </c>
      <c r="AQ56" s="20" t="str">
        <f t="shared" si="87"/>
        <v/>
      </c>
      <c r="AR56" s="20" t="str">
        <f t="shared" si="88"/>
        <v/>
      </c>
      <c r="AS56" s="20" t="str">
        <f t="shared" si="89"/>
        <v/>
      </c>
      <c r="AT56" s="20" t="str">
        <f t="shared" si="90"/>
        <v/>
      </c>
      <c r="AU56" s="20" t="str">
        <f t="shared" si="91"/>
        <v/>
      </c>
      <c r="AV56" s="20" t="str">
        <f t="shared" si="92"/>
        <v/>
      </c>
      <c r="AW56" s="20" t="str">
        <f t="shared" si="93"/>
        <v/>
      </c>
      <c r="AX56" s="20" t="str">
        <f t="shared" si="94"/>
        <v/>
      </c>
      <c r="AY56" s="20" t="str">
        <f t="shared" si="95"/>
        <v/>
      </c>
      <c r="AZ56" s="20" t="str">
        <f t="shared" si="96"/>
        <v/>
      </c>
      <c r="BA56" s="20" t="str">
        <f t="shared" si="97"/>
        <v/>
      </c>
      <c r="BB56" s="20" t="str">
        <f t="shared" si="98"/>
        <v/>
      </c>
      <c r="BC56" s="20" t="str">
        <f t="shared" si="99"/>
        <v/>
      </c>
      <c r="BD56" s="20" t="str">
        <f t="shared" si="100"/>
        <v/>
      </c>
      <c r="BE56" s="20" t="str">
        <f t="shared" si="101"/>
        <v/>
      </c>
      <c r="BF56" s="20" t="str">
        <f t="shared" si="102"/>
        <v/>
      </c>
      <c r="BG56" s="20" t="str">
        <f t="shared" si="103"/>
        <v/>
      </c>
      <c r="BH56" s="20" t="str">
        <f t="shared" si="104"/>
        <v/>
      </c>
      <c r="BI56" s="20" t="str">
        <f t="shared" si="105"/>
        <v/>
      </c>
      <c r="BJ56" s="20" t="str">
        <f t="shared" si="106"/>
        <v/>
      </c>
      <c r="BK56" s="20" t="str">
        <f t="shared" si="107"/>
        <v/>
      </c>
      <c r="BM56" s="16">
        <f t="shared" si="108"/>
        <v>-6575</v>
      </c>
      <c r="BN56" s="16">
        <f t="shared" si="109"/>
        <v>-6575</v>
      </c>
      <c r="BO56" s="16" t="str">
        <f>IF(PLAN!J54="","",INT((PLAN!J54-TimelineStart)/7)+1)</f>
        <v/>
      </c>
      <c r="BP56" s="16" t="str">
        <f>IF(PLAN!K54="","",INT((PLAN!K54-TimelineStart)/7)+1)</f>
        <v/>
      </c>
      <c r="BQ56" s="16">
        <f t="shared" si="110"/>
        <v>-6575</v>
      </c>
      <c r="BR56" s="16" t="str">
        <f t="shared" si="111"/>
        <v/>
      </c>
    </row>
    <row r="57" spans="1:70" ht="18" customHeight="1" x14ac:dyDescent="0.25">
      <c r="A57" s="16">
        <f>PLAN!A55</f>
        <v>54</v>
      </c>
      <c r="B57" s="16">
        <f>PLAN!B55</f>
        <v>0</v>
      </c>
      <c r="C57" s="16">
        <f>PLAN!C55</f>
        <v>0</v>
      </c>
      <c r="D57" s="16">
        <f>PLAN!D55</f>
        <v>0</v>
      </c>
      <c r="E57" s="17">
        <f>PLAN!E55</f>
        <v>0</v>
      </c>
      <c r="F57" s="16">
        <f>PLAN!F55</f>
        <v>0</v>
      </c>
      <c r="G57" s="18">
        <f>PLAN!L55</f>
        <v>0</v>
      </c>
      <c r="H57" s="18">
        <f>PLAN!M55</f>
        <v>0</v>
      </c>
      <c r="I57" s="19">
        <f>PLAN!O55</f>
        <v>0</v>
      </c>
      <c r="J57" s="16" t="str">
        <f>PLAN!P55</f>
        <v>Not Started</v>
      </c>
      <c r="K57" s="16" t="str">
        <f>PLAN!H55</f>
        <v>No</v>
      </c>
      <c r="L57" s="20" t="str">
        <f t="shared" si="56"/>
        <v/>
      </c>
      <c r="M57" s="20" t="str">
        <f t="shared" si="57"/>
        <v/>
      </c>
      <c r="N57" s="20" t="str">
        <f t="shared" si="58"/>
        <v/>
      </c>
      <c r="O57" s="20" t="str">
        <f t="shared" si="59"/>
        <v/>
      </c>
      <c r="P57" s="20" t="str">
        <f t="shared" si="60"/>
        <v/>
      </c>
      <c r="Q57" s="20" t="str">
        <f t="shared" si="61"/>
        <v/>
      </c>
      <c r="R57" s="20" t="str">
        <f t="shared" si="62"/>
        <v/>
      </c>
      <c r="S57" s="20" t="str">
        <f t="shared" si="63"/>
        <v/>
      </c>
      <c r="T57" s="20" t="str">
        <f t="shared" si="64"/>
        <v/>
      </c>
      <c r="U57" s="20" t="str">
        <f t="shared" si="65"/>
        <v/>
      </c>
      <c r="V57" s="20" t="str">
        <f t="shared" si="66"/>
        <v/>
      </c>
      <c r="W57" s="20" t="str">
        <f t="shared" si="67"/>
        <v/>
      </c>
      <c r="X57" s="20" t="str">
        <f t="shared" si="68"/>
        <v/>
      </c>
      <c r="Y57" s="20" t="str">
        <f t="shared" si="69"/>
        <v/>
      </c>
      <c r="Z57" s="20" t="str">
        <f t="shared" si="70"/>
        <v/>
      </c>
      <c r="AA57" s="20" t="str">
        <f t="shared" si="71"/>
        <v/>
      </c>
      <c r="AB57" s="20" t="str">
        <f t="shared" si="72"/>
        <v/>
      </c>
      <c r="AC57" s="20" t="str">
        <f t="shared" si="73"/>
        <v/>
      </c>
      <c r="AD57" s="20" t="str">
        <f t="shared" si="74"/>
        <v/>
      </c>
      <c r="AE57" s="20" t="str">
        <f t="shared" si="75"/>
        <v/>
      </c>
      <c r="AF57" s="20" t="str">
        <f t="shared" si="76"/>
        <v/>
      </c>
      <c r="AG57" s="20" t="str">
        <f t="shared" si="77"/>
        <v/>
      </c>
      <c r="AH57" s="20" t="str">
        <f t="shared" si="78"/>
        <v/>
      </c>
      <c r="AI57" s="20" t="str">
        <f t="shared" si="79"/>
        <v/>
      </c>
      <c r="AJ57" s="20" t="str">
        <f t="shared" si="80"/>
        <v/>
      </c>
      <c r="AK57" s="20" t="str">
        <f t="shared" si="81"/>
        <v/>
      </c>
      <c r="AL57" s="20" t="str">
        <f t="shared" si="82"/>
        <v/>
      </c>
      <c r="AM57" s="20" t="str">
        <f t="shared" si="83"/>
        <v/>
      </c>
      <c r="AN57" s="20" t="str">
        <f t="shared" si="84"/>
        <v/>
      </c>
      <c r="AO57" s="20" t="str">
        <f t="shared" si="85"/>
        <v/>
      </c>
      <c r="AP57" s="20" t="str">
        <f t="shared" si="86"/>
        <v/>
      </c>
      <c r="AQ57" s="20" t="str">
        <f t="shared" si="87"/>
        <v/>
      </c>
      <c r="AR57" s="20" t="str">
        <f t="shared" si="88"/>
        <v/>
      </c>
      <c r="AS57" s="20" t="str">
        <f t="shared" si="89"/>
        <v/>
      </c>
      <c r="AT57" s="20" t="str">
        <f t="shared" si="90"/>
        <v/>
      </c>
      <c r="AU57" s="20" t="str">
        <f t="shared" si="91"/>
        <v/>
      </c>
      <c r="AV57" s="20" t="str">
        <f t="shared" si="92"/>
        <v/>
      </c>
      <c r="AW57" s="20" t="str">
        <f t="shared" si="93"/>
        <v/>
      </c>
      <c r="AX57" s="20" t="str">
        <f t="shared" si="94"/>
        <v/>
      </c>
      <c r="AY57" s="20" t="str">
        <f t="shared" si="95"/>
        <v/>
      </c>
      <c r="AZ57" s="20" t="str">
        <f t="shared" si="96"/>
        <v/>
      </c>
      <c r="BA57" s="20" t="str">
        <f t="shared" si="97"/>
        <v/>
      </c>
      <c r="BB57" s="20" t="str">
        <f t="shared" si="98"/>
        <v/>
      </c>
      <c r="BC57" s="20" t="str">
        <f t="shared" si="99"/>
        <v/>
      </c>
      <c r="BD57" s="20" t="str">
        <f t="shared" si="100"/>
        <v/>
      </c>
      <c r="BE57" s="20" t="str">
        <f t="shared" si="101"/>
        <v/>
      </c>
      <c r="BF57" s="20" t="str">
        <f t="shared" si="102"/>
        <v/>
      </c>
      <c r="BG57" s="20" t="str">
        <f t="shared" si="103"/>
        <v/>
      </c>
      <c r="BH57" s="20" t="str">
        <f t="shared" si="104"/>
        <v/>
      </c>
      <c r="BI57" s="20" t="str">
        <f t="shared" si="105"/>
        <v/>
      </c>
      <c r="BJ57" s="20" t="str">
        <f t="shared" si="106"/>
        <v/>
      </c>
      <c r="BK57" s="20" t="str">
        <f t="shared" si="107"/>
        <v/>
      </c>
      <c r="BM57" s="16">
        <f t="shared" si="108"/>
        <v>-6575</v>
      </c>
      <c r="BN57" s="16">
        <f t="shared" si="109"/>
        <v>-6575</v>
      </c>
      <c r="BO57" s="16" t="str">
        <f>IF(PLAN!J55="","",INT((PLAN!J55-TimelineStart)/7)+1)</f>
        <v/>
      </c>
      <c r="BP57" s="16" t="str">
        <f>IF(PLAN!K55="","",INT((PLAN!K55-TimelineStart)/7)+1)</f>
        <v/>
      </c>
      <c r="BQ57" s="16">
        <f t="shared" si="110"/>
        <v>-6575</v>
      </c>
      <c r="BR57" s="16" t="str">
        <f t="shared" si="111"/>
        <v/>
      </c>
    </row>
    <row r="58" spans="1:70" ht="18" customHeight="1" x14ac:dyDescent="0.25">
      <c r="A58" s="16">
        <f>PLAN!A56</f>
        <v>55</v>
      </c>
      <c r="B58" s="16">
        <f>PLAN!B56</f>
        <v>0</v>
      </c>
      <c r="C58" s="16">
        <f>PLAN!C56</f>
        <v>0</v>
      </c>
      <c r="D58" s="16">
        <f>PLAN!D56</f>
        <v>0</v>
      </c>
      <c r="E58" s="17">
        <f>PLAN!E56</f>
        <v>0</v>
      </c>
      <c r="F58" s="16">
        <f>PLAN!F56</f>
        <v>0</v>
      </c>
      <c r="G58" s="18">
        <f>PLAN!L56</f>
        <v>0</v>
      </c>
      <c r="H58" s="18">
        <f>PLAN!M56</f>
        <v>0</v>
      </c>
      <c r="I58" s="19">
        <f>PLAN!O56</f>
        <v>0</v>
      </c>
      <c r="J58" s="16" t="str">
        <f>PLAN!P56</f>
        <v>Not Started</v>
      </c>
      <c r="K58" s="16" t="str">
        <f>PLAN!H56</f>
        <v>No</v>
      </c>
      <c r="L58" s="20" t="str">
        <f t="shared" si="56"/>
        <v/>
      </c>
      <c r="M58" s="20" t="str">
        <f t="shared" si="57"/>
        <v/>
      </c>
      <c r="N58" s="20" t="str">
        <f t="shared" si="58"/>
        <v/>
      </c>
      <c r="O58" s="20" t="str">
        <f t="shared" si="59"/>
        <v/>
      </c>
      <c r="P58" s="20" t="str">
        <f t="shared" si="60"/>
        <v/>
      </c>
      <c r="Q58" s="20" t="str">
        <f t="shared" si="61"/>
        <v/>
      </c>
      <c r="R58" s="20" t="str">
        <f t="shared" si="62"/>
        <v/>
      </c>
      <c r="S58" s="20" t="str">
        <f t="shared" si="63"/>
        <v/>
      </c>
      <c r="T58" s="20" t="str">
        <f t="shared" si="64"/>
        <v/>
      </c>
      <c r="U58" s="20" t="str">
        <f t="shared" si="65"/>
        <v/>
      </c>
      <c r="V58" s="20" t="str">
        <f t="shared" si="66"/>
        <v/>
      </c>
      <c r="W58" s="20" t="str">
        <f t="shared" si="67"/>
        <v/>
      </c>
      <c r="X58" s="20" t="str">
        <f t="shared" si="68"/>
        <v/>
      </c>
      <c r="Y58" s="20" t="str">
        <f t="shared" si="69"/>
        <v/>
      </c>
      <c r="Z58" s="20" t="str">
        <f t="shared" si="70"/>
        <v/>
      </c>
      <c r="AA58" s="20" t="str">
        <f t="shared" si="71"/>
        <v/>
      </c>
      <c r="AB58" s="20" t="str">
        <f t="shared" si="72"/>
        <v/>
      </c>
      <c r="AC58" s="20" t="str">
        <f t="shared" si="73"/>
        <v/>
      </c>
      <c r="AD58" s="20" t="str">
        <f t="shared" si="74"/>
        <v/>
      </c>
      <c r="AE58" s="20" t="str">
        <f t="shared" si="75"/>
        <v/>
      </c>
      <c r="AF58" s="20" t="str">
        <f t="shared" si="76"/>
        <v/>
      </c>
      <c r="AG58" s="20" t="str">
        <f t="shared" si="77"/>
        <v/>
      </c>
      <c r="AH58" s="20" t="str">
        <f t="shared" si="78"/>
        <v/>
      </c>
      <c r="AI58" s="20" t="str">
        <f t="shared" si="79"/>
        <v/>
      </c>
      <c r="AJ58" s="20" t="str">
        <f t="shared" si="80"/>
        <v/>
      </c>
      <c r="AK58" s="20" t="str">
        <f t="shared" si="81"/>
        <v/>
      </c>
      <c r="AL58" s="20" t="str">
        <f t="shared" si="82"/>
        <v/>
      </c>
      <c r="AM58" s="20" t="str">
        <f t="shared" si="83"/>
        <v/>
      </c>
      <c r="AN58" s="20" t="str">
        <f t="shared" si="84"/>
        <v/>
      </c>
      <c r="AO58" s="20" t="str">
        <f t="shared" si="85"/>
        <v/>
      </c>
      <c r="AP58" s="20" t="str">
        <f t="shared" si="86"/>
        <v/>
      </c>
      <c r="AQ58" s="20" t="str">
        <f t="shared" si="87"/>
        <v/>
      </c>
      <c r="AR58" s="20" t="str">
        <f t="shared" si="88"/>
        <v/>
      </c>
      <c r="AS58" s="20" t="str">
        <f t="shared" si="89"/>
        <v/>
      </c>
      <c r="AT58" s="20" t="str">
        <f t="shared" si="90"/>
        <v/>
      </c>
      <c r="AU58" s="20" t="str">
        <f t="shared" si="91"/>
        <v/>
      </c>
      <c r="AV58" s="20" t="str">
        <f t="shared" si="92"/>
        <v/>
      </c>
      <c r="AW58" s="20" t="str">
        <f t="shared" si="93"/>
        <v/>
      </c>
      <c r="AX58" s="20" t="str">
        <f t="shared" si="94"/>
        <v/>
      </c>
      <c r="AY58" s="20" t="str">
        <f t="shared" si="95"/>
        <v/>
      </c>
      <c r="AZ58" s="20" t="str">
        <f t="shared" si="96"/>
        <v/>
      </c>
      <c r="BA58" s="20" t="str">
        <f t="shared" si="97"/>
        <v/>
      </c>
      <c r="BB58" s="20" t="str">
        <f t="shared" si="98"/>
        <v/>
      </c>
      <c r="BC58" s="20" t="str">
        <f t="shared" si="99"/>
        <v/>
      </c>
      <c r="BD58" s="20" t="str">
        <f t="shared" si="100"/>
        <v/>
      </c>
      <c r="BE58" s="20" t="str">
        <f t="shared" si="101"/>
        <v/>
      </c>
      <c r="BF58" s="20" t="str">
        <f t="shared" si="102"/>
        <v/>
      </c>
      <c r="BG58" s="20" t="str">
        <f t="shared" si="103"/>
        <v/>
      </c>
      <c r="BH58" s="20" t="str">
        <f t="shared" si="104"/>
        <v/>
      </c>
      <c r="BI58" s="20" t="str">
        <f t="shared" si="105"/>
        <v/>
      </c>
      <c r="BJ58" s="20" t="str">
        <f t="shared" si="106"/>
        <v/>
      </c>
      <c r="BK58" s="20" t="str">
        <f t="shared" si="107"/>
        <v/>
      </c>
      <c r="BM58" s="16">
        <f t="shared" si="108"/>
        <v>-6575</v>
      </c>
      <c r="BN58" s="16">
        <f t="shared" si="109"/>
        <v>-6575</v>
      </c>
      <c r="BO58" s="16" t="str">
        <f>IF(PLAN!J56="","",INT((PLAN!J56-TimelineStart)/7)+1)</f>
        <v/>
      </c>
      <c r="BP58" s="16" t="str">
        <f>IF(PLAN!K56="","",INT((PLAN!K56-TimelineStart)/7)+1)</f>
        <v/>
      </c>
      <c r="BQ58" s="16">
        <f t="shared" si="110"/>
        <v>-6575</v>
      </c>
      <c r="BR58" s="16" t="str">
        <f t="shared" si="111"/>
        <v/>
      </c>
    </row>
    <row r="59" spans="1:70" ht="18" customHeight="1" x14ac:dyDescent="0.25">
      <c r="A59" s="16">
        <f>PLAN!A57</f>
        <v>56</v>
      </c>
      <c r="B59" s="16">
        <f>PLAN!B57</f>
        <v>0</v>
      </c>
      <c r="C59" s="16">
        <f>PLAN!C57</f>
        <v>0</v>
      </c>
      <c r="D59" s="16">
        <f>PLAN!D57</f>
        <v>0</v>
      </c>
      <c r="E59" s="17">
        <f>PLAN!E57</f>
        <v>0</v>
      </c>
      <c r="F59" s="16">
        <f>PLAN!F57</f>
        <v>0</v>
      </c>
      <c r="G59" s="18">
        <f>PLAN!L57</f>
        <v>0</v>
      </c>
      <c r="H59" s="18">
        <f>PLAN!M57</f>
        <v>0</v>
      </c>
      <c r="I59" s="19">
        <f>PLAN!O57</f>
        <v>0</v>
      </c>
      <c r="J59" s="16" t="str">
        <f>PLAN!P57</f>
        <v>Not Started</v>
      </c>
      <c r="K59" s="16" t="str">
        <f>PLAN!H57</f>
        <v>No</v>
      </c>
      <c r="L59" s="20" t="str">
        <f t="shared" si="56"/>
        <v/>
      </c>
      <c r="M59" s="20" t="str">
        <f t="shared" si="57"/>
        <v/>
      </c>
      <c r="N59" s="20" t="str">
        <f t="shared" si="58"/>
        <v/>
      </c>
      <c r="O59" s="20" t="str">
        <f t="shared" si="59"/>
        <v/>
      </c>
      <c r="P59" s="20" t="str">
        <f t="shared" si="60"/>
        <v/>
      </c>
      <c r="Q59" s="20" t="str">
        <f t="shared" si="61"/>
        <v/>
      </c>
      <c r="R59" s="20" t="str">
        <f t="shared" si="62"/>
        <v/>
      </c>
      <c r="S59" s="20" t="str">
        <f t="shared" si="63"/>
        <v/>
      </c>
      <c r="T59" s="20" t="str">
        <f t="shared" si="64"/>
        <v/>
      </c>
      <c r="U59" s="20" t="str">
        <f t="shared" si="65"/>
        <v/>
      </c>
      <c r="V59" s="20" t="str">
        <f t="shared" si="66"/>
        <v/>
      </c>
      <c r="W59" s="20" t="str">
        <f t="shared" si="67"/>
        <v/>
      </c>
      <c r="X59" s="20" t="str">
        <f t="shared" si="68"/>
        <v/>
      </c>
      <c r="Y59" s="20" t="str">
        <f t="shared" si="69"/>
        <v/>
      </c>
      <c r="Z59" s="20" t="str">
        <f t="shared" si="70"/>
        <v/>
      </c>
      <c r="AA59" s="20" t="str">
        <f t="shared" si="71"/>
        <v/>
      </c>
      <c r="AB59" s="20" t="str">
        <f t="shared" si="72"/>
        <v/>
      </c>
      <c r="AC59" s="20" t="str">
        <f t="shared" si="73"/>
        <v/>
      </c>
      <c r="AD59" s="20" t="str">
        <f t="shared" si="74"/>
        <v/>
      </c>
      <c r="AE59" s="20" t="str">
        <f t="shared" si="75"/>
        <v/>
      </c>
      <c r="AF59" s="20" t="str">
        <f t="shared" si="76"/>
        <v/>
      </c>
      <c r="AG59" s="20" t="str">
        <f t="shared" si="77"/>
        <v/>
      </c>
      <c r="AH59" s="20" t="str">
        <f t="shared" si="78"/>
        <v/>
      </c>
      <c r="AI59" s="20" t="str">
        <f t="shared" si="79"/>
        <v/>
      </c>
      <c r="AJ59" s="20" t="str">
        <f t="shared" si="80"/>
        <v/>
      </c>
      <c r="AK59" s="20" t="str">
        <f t="shared" si="81"/>
        <v/>
      </c>
      <c r="AL59" s="20" t="str">
        <f t="shared" si="82"/>
        <v/>
      </c>
      <c r="AM59" s="20" t="str">
        <f t="shared" si="83"/>
        <v/>
      </c>
      <c r="AN59" s="20" t="str">
        <f t="shared" si="84"/>
        <v/>
      </c>
      <c r="AO59" s="20" t="str">
        <f t="shared" si="85"/>
        <v/>
      </c>
      <c r="AP59" s="20" t="str">
        <f t="shared" si="86"/>
        <v/>
      </c>
      <c r="AQ59" s="20" t="str">
        <f t="shared" si="87"/>
        <v/>
      </c>
      <c r="AR59" s="20" t="str">
        <f t="shared" si="88"/>
        <v/>
      </c>
      <c r="AS59" s="20" t="str">
        <f t="shared" si="89"/>
        <v/>
      </c>
      <c r="AT59" s="20" t="str">
        <f t="shared" si="90"/>
        <v/>
      </c>
      <c r="AU59" s="20" t="str">
        <f t="shared" si="91"/>
        <v/>
      </c>
      <c r="AV59" s="20" t="str">
        <f t="shared" si="92"/>
        <v/>
      </c>
      <c r="AW59" s="20" t="str">
        <f t="shared" si="93"/>
        <v/>
      </c>
      <c r="AX59" s="20" t="str">
        <f t="shared" si="94"/>
        <v/>
      </c>
      <c r="AY59" s="20" t="str">
        <f t="shared" si="95"/>
        <v/>
      </c>
      <c r="AZ59" s="20" t="str">
        <f t="shared" si="96"/>
        <v/>
      </c>
      <c r="BA59" s="20" t="str">
        <f t="shared" si="97"/>
        <v/>
      </c>
      <c r="BB59" s="20" t="str">
        <f t="shared" si="98"/>
        <v/>
      </c>
      <c r="BC59" s="20" t="str">
        <f t="shared" si="99"/>
        <v/>
      </c>
      <c r="BD59" s="20" t="str">
        <f t="shared" si="100"/>
        <v/>
      </c>
      <c r="BE59" s="20" t="str">
        <f t="shared" si="101"/>
        <v/>
      </c>
      <c r="BF59" s="20" t="str">
        <f t="shared" si="102"/>
        <v/>
      </c>
      <c r="BG59" s="20" t="str">
        <f t="shared" si="103"/>
        <v/>
      </c>
      <c r="BH59" s="20" t="str">
        <f t="shared" si="104"/>
        <v/>
      </c>
      <c r="BI59" s="20" t="str">
        <f t="shared" si="105"/>
        <v/>
      </c>
      <c r="BJ59" s="20" t="str">
        <f t="shared" si="106"/>
        <v/>
      </c>
      <c r="BK59" s="20" t="str">
        <f t="shared" si="107"/>
        <v/>
      </c>
      <c r="BM59" s="16">
        <f t="shared" si="108"/>
        <v>-6575</v>
      </c>
      <c r="BN59" s="16">
        <f t="shared" si="109"/>
        <v>-6575</v>
      </c>
      <c r="BO59" s="16" t="str">
        <f>IF(PLAN!J57="","",INT((PLAN!J57-TimelineStart)/7)+1)</f>
        <v/>
      </c>
      <c r="BP59" s="16" t="str">
        <f>IF(PLAN!K57="","",INT((PLAN!K57-TimelineStart)/7)+1)</f>
        <v/>
      </c>
      <c r="BQ59" s="16">
        <f t="shared" si="110"/>
        <v>-6575</v>
      </c>
      <c r="BR59" s="16" t="str">
        <f t="shared" si="111"/>
        <v/>
      </c>
    </row>
    <row r="60" spans="1:70" ht="18" customHeight="1" x14ac:dyDescent="0.25">
      <c r="A60" s="16">
        <f>PLAN!A58</f>
        <v>57</v>
      </c>
      <c r="B60" s="16">
        <f>PLAN!B58</f>
        <v>0</v>
      </c>
      <c r="C60" s="16">
        <f>PLAN!C58</f>
        <v>0</v>
      </c>
      <c r="D60" s="16">
        <f>PLAN!D58</f>
        <v>0</v>
      </c>
      <c r="E60" s="17">
        <f>PLAN!E58</f>
        <v>0</v>
      </c>
      <c r="F60" s="16">
        <f>PLAN!F58</f>
        <v>0</v>
      </c>
      <c r="G60" s="18">
        <f>PLAN!L58</f>
        <v>0</v>
      </c>
      <c r="H60" s="18">
        <f>PLAN!M58</f>
        <v>0</v>
      </c>
      <c r="I60" s="19">
        <f>PLAN!O58</f>
        <v>0</v>
      </c>
      <c r="J60" s="16" t="str">
        <f>PLAN!P58</f>
        <v>Not Started</v>
      </c>
      <c r="K60" s="16" t="str">
        <f>PLAN!H58</f>
        <v>No</v>
      </c>
      <c r="L60" s="20" t="str">
        <f t="shared" si="56"/>
        <v/>
      </c>
      <c r="M60" s="20" t="str">
        <f t="shared" si="57"/>
        <v/>
      </c>
      <c r="N60" s="20" t="str">
        <f t="shared" si="58"/>
        <v/>
      </c>
      <c r="O60" s="20" t="str">
        <f t="shared" si="59"/>
        <v/>
      </c>
      <c r="P60" s="20" t="str">
        <f t="shared" si="60"/>
        <v/>
      </c>
      <c r="Q60" s="20" t="str">
        <f t="shared" si="61"/>
        <v/>
      </c>
      <c r="R60" s="20" t="str">
        <f t="shared" si="62"/>
        <v/>
      </c>
      <c r="S60" s="20" t="str">
        <f t="shared" si="63"/>
        <v/>
      </c>
      <c r="T60" s="20" t="str">
        <f t="shared" si="64"/>
        <v/>
      </c>
      <c r="U60" s="20" t="str">
        <f t="shared" si="65"/>
        <v/>
      </c>
      <c r="V60" s="20" t="str">
        <f t="shared" si="66"/>
        <v/>
      </c>
      <c r="W60" s="20" t="str">
        <f t="shared" si="67"/>
        <v/>
      </c>
      <c r="X60" s="20" t="str">
        <f t="shared" si="68"/>
        <v/>
      </c>
      <c r="Y60" s="20" t="str">
        <f t="shared" si="69"/>
        <v/>
      </c>
      <c r="Z60" s="20" t="str">
        <f t="shared" si="70"/>
        <v/>
      </c>
      <c r="AA60" s="20" t="str">
        <f t="shared" si="71"/>
        <v/>
      </c>
      <c r="AB60" s="20" t="str">
        <f t="shared" si="72"/>
        <v/>
      </c>
      <c r="AC60" s="20" t="str">
        <f t="shared" si="73"/>
        <v/>
      </c>
      <c r="AD60" s="20" t="str">
        <f t="shared" si="74"/>
        <v/>
      </c>
      <c r="AE60" s="20" t="str">
        <f t="shared" si="75"/>
        <v/>
      </c>
      <c r="AF60" s="20" t="str">
        <f t="shared" si="76"/>
        <v/>
      </c>
      <c r="AG60" s="20" t="str">
        <f t="shared" si="77"/>
        <v/>
      </c>
      <c r="AH60" s="20" t="str">
        <f t="shared" si="78"/>
        <v/>
      </c>
      <c r="AI60" s="20" t="str">
        <f t="shared" si="79"/>
        <v/>
      </c>
      <c r="AJ60" s="20" t="str">
        <f t="shared" si="80"/>
        <v/>
      </c>
      <c r="AK60" s="20" t="str">
        <f t="shared" si="81"/>
        <v/>
      </c>
      <c r="AL60" s="20" t="str">
        <f t="shared" si="82"/>
        <v/>
      </c>
      <c r="AM60" s="20" t="str">
        <f t="shared" si="83"/>
        <v/>
      </c>
      <c r="AN60" s="20" t="str">
        <f t="shared" si="84"/>
        <v/>
      </c>
      <c r="AO60" s="20" t="str">
        <f t="shared" si="85"/>
        <v/>
      </c>
      <c r="AP60" s="20" t="str">
        <f t="shared" si="86"/>
        <v/>
      </c>
      <c r="AQ60" s="20" t="str">
        <f t="shared" si="87"/>
        <v/>
      </c>
      <c r="AR60" s="20" t="str">
        <f t="shared" si="88"/>
        <v/>
      </c>
      <c r="AS60" s="20" t="str">
        <f t="shared" si="89"/>
        <v/>
      </c>
      <c r="AT60" s="20" t="str">
        <f t="shared" si="90"/>
        <v/>
      </c>
      <c r="AU60" s="20" t="str">
        <f t="shared" si="91"/>
        <v/>
      </c>
      <c r="AV60" s="20" t="str">
        <f t="shared" si="92"/>
        <v/>
      </c>
      <c r="AW60" s="20" t="str">
        <f t="shared" si="93"/>
        <v/>
      </c>
      <c r="AX60" s="20" t="str">
        <f t="shared" si="94"/>
        <v/>
      </c>
      <c r="AY60" s="20" t="str">
        <f t="shared" si="95"/>
        <v/>
      </c>
      <c r="AZ60" s="20" t="str">
        <f t="shared" si="96"/>
        <v/>
      </c>
      <c r="BA60" s="20" t="str">
        <f t="shared" si="97"/>
        <v/>
      </c>
      <c r="BB60" s="20" t="str">
        <f t="shared" si="98"/>
        <v/>
      </c>
      <c r="BC60" s="20" t="str">
        <f t="shared" si="99"/>
        <v/>
      </c>
      <c r="BD60" s="20" t="str">
        <f t="shared" si="100"/>
        <v/>
      </c>
      <c r="BE60" s="20" t="str">
        <f t="shared" si="101"/>
        <v/>
      </c>
      <c r="BF60" s="20" t="str">
        <f t="shared" si="102"/>
        <v/>
      </c>
      <c r="BG60" s="20" t="str">
        <f t="shared" si="103"/>
        <v/>
      </c>
      <c r="BH60" s="20" t="str">
        <f t="shared" si="104"/>
        <v/>
      </c>
      <c r="BI60" s="20" t="str">
        <f t="shared" si="105"/>
        <v/>
      </c>
      <c r="BJ60" s="20" t="str">
        <f t="shared" si="106"/>
        <v/>
      </c>
      <c r="BK60" s="20" t="str">
        <f t="shared" si="107"/>
        <v/>
      </c>
      <c r="BM60" s="16">
        <f t="shared" si="108"/>
        <v>-6575</v>
      </c>
      <c r="BN60" s="16">
        <f t="shared" si="109"/>
        <v>-6575</v>
      </c>
      <c r="BO60" s="16" t="str">
        <f>IF(PLAN!J58="","",INT((PLAN!J58-TimelineStart)/7)+1)</f>
        <v/>
      </c>
      <c r="BP60" s="16" t="str">
        <f>IF(PLAN!K58="","",INT((PLAN!K58-TimelineStart)/7)+1)</f>
        <v/>
      </c>
      <c r="BQ60" s="16">
        <f t="shared" si="110"/>
        <v>-6575</v>
      </c>
      <c r="BR60" s="16" t="str">
        <f t="shared" si="111"/>
        <v/>
      </c>
    </row>
    <row r="61" spans="1:70" ht="18" customHeight="1" x14ac:dyDescent="0.25">
      <c r="A61" s="16">
        <f>PLAN!A59</f>
        <v>58</v>
      </c>
      <c r="B61" s="16">
        <f>PLAN!B59</f>
        <v>0</v>
      </c>
      <c r="C61" s="16">
        <f>PLAN!C59</f>
        <v>0</v>
      </c>
      <c r="D61" s="16">
        <f>PLAN!D59</f>
        <v>0</v>
      </c>
      <c r="E61" s="17">
        <f>PLAN!E59</f>
        <v>0</v>
      </c>
      <c r="F61" s="16">
        <f>PLAN!F59</f>
        <v>0</v>
      </c>
      <c r="G61" s="18">
        <f>PLAN!L59</f>
        <v>0</v>
      </c>
      <c r="H61" s="18">
        <f>PLAN!M59</f>
        <v>0</v>
      </c>
      <c r="I61" s="19">
        <f>PLAN!O59</f>
        <v>0</v>
      </c>
      <c r="J61" s="16" t="str">
        <f>PLAN!P59</f>
        <v>Not Started</v>
      </c>
      <c r="K61" s="16" t="str">
        <f>PLAN!H59</f>
        <v>No</v>
      </c>
      <c r="L61" s="20" t="str">
        <f t="shared" si="56"/>
        <v/>
      </c>
      <c r="M61" s="20" t="str">
        <f t="shared" si="57"/>
        <v/>
      </c>
      <c r="N61" s="20" t="str">
        <f t="shared" si="58"/>
        <v/>
      </c>
      <c r="O61" s="20" t="str">
        <f t="shared" si="59"/>
        <v/>
      </c>
      <c r="P61" s="20" t="str">
        <f t="shared" si="60"/>
        <v/>
      </c>
      <c r="Q61" s="20" t="str">
        <f t="shared" si="61"/>
        <v/>
      </c>
      <c r="R61" s="20" t="str">
        <f t="shared" si="62"/>
        <v/>
      </c>
      <c r="S61" s="20" t="str">
        <f t="shared" si="63"/>
        <v/>
      </c>
      <c r="T61" s="20" t="str">
        <f t="shared" si="64"/>
        <v/>
      </c>
      <c r="U61" s="20" t="str">
        <f t="shared" si="65"/>
        <v/>
      </c>
      <c r="V61" s="20" t="str">
        <f t="shared" si="66"/>
        <v/>
      </c>
      <c r="W61" s="20" t="str">
        <f t="shared" si="67"/>
        <v/>
      </c>
      <c r="X61" s="20" t="str">
        <f t="shared" si="68"/>
        <v/>
      </c>
      <c r="Y61" s="20" t="str">
        <f t="shared" si="69"/>
        <v/>
      </c>
      <c r="Z61" s="20" t="str">
        <f t="shared" si="70"/>
        <v/>
      </c>
      <c r="AA61" s="20" t="str">
        <f t="shared" si="71"/>
        <v/>
      </c>
      <c r="AB61" s="20" t="str">
        <f t="shared" si="72"/>
        <v/>
      </c>
      <c r="AC61" s="20" t="str">
        <f t="shared" si="73"/>
        <v/>
      </c>
      <c r="AD61" s="20" t="str">
        <f t="shared" si="74"/>
        <v/>
      </c>
      <c r="AE61" s="20" t="str">
        <f t="shared" si="75"/>
        <v/>
      </c>
      <c r="AF61" s="20" t="str">
        <f t="shared" si="76"/>
        <v/>
      </c>
      <c r="AG61" s="20" t="str">
        <f t="shared" si="77"/>
        <v/>
      </c>
      <c r="AH61" s="20" t="str">
        <f t="shared" si="78"/>
        <v/>
      </c>
      <c r="AI61" s="20" t="str">
        <f t="shared" si="79"/>
        <v/>
      </c>
      <c r="AJ61" s="20" t="str">
        <f t="shared" si="80"/>
        <v/>
      </c>
      <c r="AK61" s="20" t="str">
        <f t="shared" si="81"/>
        <v/>
      </c>
      <c r="AL61" s="20" t="str">
        <f t="shared" si="82"/>
        <v/>
      </c>
      <c r="AM61" s="20" t="str">
        <f t="shared" si="83"/>
        <v/>
      </c>
      <c r="AN61" s="20" t="str">
        <f t="shared" si="84"/>
        <v/>
      </c>
      <c r="AO61" s="20" t="str">
        <f t="shared" si="85"/>
        <v/>
      </c>
      <c r="AP61" s="20" t="str">
        <f t="shared" si="86"/>
        <v/>
      </c>
      <c r="AQ61" s="20" t="str">
        <f t="shared" si="87"/>
        <v/>
      </c>
      <c r="AR61" s="20" t="str">
        <f t="shared" si="88"/>
        <v/>
      </c>
      <c r="AS61" s="20" t="str">
        <f t="shared" si="89"/>
        <v/>
      </c>
      <c r="AT61" s="20" t="str">
        <f t="shared" si="90"/>
        <v/>
      </c>
      <c r="AU61" s="20" t="str">
        <f t="shared" si="91"/>
        <v/>
      </c>
      <c r="AV61" s="20" t="str">
        <f t="shared" si="92"/>
        <v/>
      </c>
      <c r="AW61" s="20" t="str">
        <f t="shared" si="93"/>
        <v/>
      </c>
      <c r="AX61" s="20" t="str">
        <f t="shared" si="94"/>
        <v/>
      </c>
      <c r="AY61" s="20" t="str">
        <f t="shared" si="95"/>
        <v/>
      </c>
      <c r="AZ61" s="20" t="str">
        <f t="shared" si="96"/>
        <v/>
      </c>
      <c r="BA61" s="20" t="str">
        <f t="shared" si="97"/>
        <v/>
      </c>
      <c r="BB61" s="20" t="str">
        <f t="shared" si="98"/>
        <v/>
      </c>
      <c r="BC61" s="20" t="str">
        <f t="shared" si="99"/>
        <v/>
      </c>
      <c r="BD61" s="20" t="str">
        <f t="shared" si="100"/>
        <v/>
      </c>
      <c r="BE61" s="20" t="str">
        <f t="shared" si="101"/>
        <v/>
      </c>
      <c r="BF61" s="20" t="str">
        <f t="shared" si="102"/>
        <v/>
      </c>
      <c r="BG61" s="20" t="str">
        <f t="shared" si="103"/>
        <v/>
      </c>
      <c r="BH61" s="20" t="str">
        <f t="shared" si="104"/>
        <v/>
      </c>
      <c r="BI61" s="20" t="str">
        <f t="shared" si="105"/>
        <v/>
      </c>
      <c r="BJ61" s="20" t="str">
        <f t="shared" si="106"/>
        <v/>
      </c>
      <c r="BK61" s="20" t="str">
        <f t="shared" si="107"/>
        <v/>
      </c>
      <c r="BM61" s="16">
        <f t="shared" si="108"/>
        <v>-6575</v>
      </c>
      <c r="BN61" s="16">
        <f t="shared" si="109"/>
        <v>-6575</v>
      </c>
      <c r="BO61" s="16" t="str">
        <f>IF(PLAN!J59="","",INT((PLAN!J59-TimelineStart)/7)+1)</f>
        <v/>
      </c>
      <c r="BP61" s="16" t="str">
        <f>IF(PLAN!K59="","",INT((PLAN!K59-TimelineStart)/7)+1)</f>
        <v/>
      </c>
      <c r="BQ61" s="16">
        <f t="shared" si="110"/>
        <v>-6575</v>
      </c>
      <c r="BR61" s="16" t="str">
        <f t="shared" si="111"/>
        <v/>
      </c>
    </row>
    <row r="62" spans="1:70" ht="18" customHeight="1" x14ac:dyDescent="0.25">
      <c r="A62" s="16">
        <f>PLAN!A60</f>
        <v>59</v>
      </c>
      <c r="B62" s="16">
        <f>PLAN!B60</f>
        <v>0</v>
      </c>
      <c r="C62" s="16">
        <f>PLAN!C60</f>
        <v>0</v>
      </c>
      <c r="D62" s="16">
        <f>PLAN!D60</f>
        <v>0</v>
      </c>
      <c r="E62" s="17">
        <f>PLAN!E60</f>
        <v>0</v>
      </c>
      <c r="F62" s="16">
        <f>PLAN!F60</f>
        <v>0</v>
      </c>
      <c r="G62" s="18">
        <f>PLAN!L60</f>
        <v>0</v>
      </c>
      <c r="H62" s="18">
        <f>PLAN!M60</f>
        <v>0</v>
      </c>
      <c r="I62" s="19">
        <f>PLAN!O60</f>
        <v>0</v>
      </c>
      <c r="J62" s="16" t="str">
        <f>PLAN!P60</f>
        <v>Not Started</v>
      </c>
      <c r="K62" s="16" t="str">
        <f>PLAN!H60</f>
        <v>No</v>
      </c>
      <c r="L62" s="20" t="str">
        <f t="shared" si="56"/>
        <v/>
      </c>
      <c r="M62" s="20" t="str">
        <f t="shared" si="57"/>
        <v/>
      </c>
      <c r="N62" s="20" t="str">
        <f t="shared" si="58"/>
        <v/>
      </c>
      <c r="O62" s="20" t="str">
        <f t="shared" si="59"/>
        <v/>
      </c>
      <c r="P62" s="20" t="str">
        <f t="shared" si="60"/>
        <v/>
      </c>
      <c r="Q62" s="20" t="str">
        <f t="shared" si="61"/>
        <v/>
      </c>
      <c r="R62" s="20" t="str">
        <f t="shared" si="62"/>
        <v/>
      </c>
      <c r="S62" s="20" t="str">
        <f t="shared" si="63"/>
        <v/>
      </c>
      <c r="T62" s="20" t="str">
        <f t="shared" si="64"/>
        <v/>
      </c>
      <c r="U62" s="20" t="str">
        <f t="shared" si="65"/>
        <v/>
      </c>
      <c r="V62" s="20" t="str">
        <f t="shared" si="66"/>
        <v/>
      </c>
      <c r="W62" s="20" t="str">
        <f t="shared" si="67"/>
        <v/>
      </c>
      <c r="X62" s="20" t="str">
        <f t="shared" si="68"/>
        <v/>
      </c>
      <c r="Y62" s="20" t="str">
        <f t="shared" si="69"/>
        <v/>
      </c>
      <c r="Z62" s="20" t="str">
        <f t="shared" si="70"/>
        <v/>
      </c>
      <c r="AA62" s="20" t="str">
        <f t="shared" si="71"/>
        <v/>
      </c>
      <c r="AB62" s="20" t="str">
        <f t="shared" si="72"/>
        <v/>
      </c>
      <c r="AC62" s="20" t="str">
        <f t="shared" si="73"/>
        <v/>
      </c>
      <c r="AD62" s="20" t="str">
        <f t="shared" si="74"/>
        <v/>
      </c>
      <c r="AE62" s="20" t="str">
        <f t="shared" si="75"/>
        <v/>
      </c>
      <c r="AF62" s="20" t="str">
        <f t="shared" si="76"/>
        <v/>
      </c>
      <c r="AG62" s="20" t="str">
        <f t="shared" si="77"/>
        <v/>
      </c>
      <c r="AH62" s="20" t="str">
        <f t="shared" si="78"/>
        <v/>
      </c>
      <c r="AI62" s="20" t="str">
        <f t="shared" si="79"/>
        <v/>
      </c>
      <c r="AJ62" s="20" t="str">
        <f t="shared" si="80"/>
        <v/>
      </c>
      <c r="AK62" s="20" t="str">
        <f t="shared" si="81"/>
        <v/>
      </c>
      <c r="AL62" s="20" t="str">
        <f t="shared" si="82"/>
        <v/>
      </c>
      <c r="AM62" s="20" t="str">
        <f t="shared" si="83"/>
        <v/>
      </c>
      <c r="AN62" s="20" t="str">
        <f t="shared" si="84"/>
        <v/>
      </c>
      <c r="AO62" s="20" t="str">
        <f t="shared" si="85"/>
        <v/>
      </c>
      <c r="AP62" s="20" t="str">
        <f t="shared" si="86"/>
        <v/>
      </c>
      <c r="AQ62" s="20" t="str">
        <f t="shared" si="87"/>
        <v/>
      </c>
      <c r="AR62" s="20" t="str">
        <f t="shared" si="88"/>
        <v/>
      </c>
      <c r="AS62" s="20" t="str">
        <f t="shared" si="89"/>
        <v/>
      </c>
      <c r="AT62" s="20" t="str">
        <f t="shared" si="90"/>
        <v/>
      </c>
      <c r="AU62" s="20" t="str">
        <f t="shared" si="91"/>
        <v/>
      </c>
      <c r="AV62" s="20" t="str">
        <f t="shared" si="92"/>
        <v/>
      </c>
      <c r="AW62" s="20" t="str">
        <f t="shared" si="93"/>
        <v/>
      </c>
      <c r="AX62" s="20" t="str">
        <f t="shared" si="94"/>
        <v/>
      </c>
      <c r="AY62" s="20" t="str">
        <f t="shared" si="95"/>
        <v/>
      </c>
      <c r="AZ62" s="20" t="str">
        <f t="shared" si="96"/>
        <v/>
      </c>
      <c r="BA62" s="20" t="str">
        <f t="shared" si="97"/>
        <v/>
      </c>
      <c r="BB62" s="20" t="str">
        <f t="shared" si="98"/>
        <v/>
      </c>
      <c r="BC62" s="20" t="str">
        <f t="shared" si="99"/>
        <v/>
      </c>
      <c r="BD62" s="20" t="str">
        <f t="shared" si="100"/>
        <v/>
      </c>
      <c r="BE62" s="20" t="str">
        <f t="shared" si="101"/>
        <v/>
      </c>
      <c r="BF62" s="20" t="str">
        <f t="shared" si="102"/>
        <v/>
      </c>
      <c r="BG62" s="20" t="str">
        <f t="shared" si="103"/>
        <v/>
      </c>
      <c r="BH62" s="20" t="str">
        <f t="shared" si="104"/>
        <v/>
      </c>
      <c r="BI62" s="20" t="str">
        <f t="shared" si="105"/>
        <v/>
      </c>
      <c r="BJ62" s="20" t="str">
        <f t="shared" si="106"/>
        <v/>
      </c>
      <c r="BK62" s="20" t="str">
        <f t="shared" si="107"/>
        <v/>
      </c>
      <c r="BM62" s="16">
        <f t="shared" si="108"/>
        <v>-6575</v>
      </c>
      <c r="BN62" s="16">
        <f t="shared" si="109"/>
        <v>-6575</v>
      </c>
      <c r="BO62" s="16" t="str">
        <f>IF(PLAN!J60="","",INT((PLAN!J60-TimelineStart)/7)+1)</f>
        <v/>
      </c>
      <c r="BP62" s="16" t="str">
        <f>IF(PLAN!K60="","",INT((PLAN!K60-TimelineStart)/7)+1)</f>
        <v/>
      </c>
      <c r="BQ62" s="16">
        <f t="shared" si="110"/>
        <v>-6575</v>
      </c>
      <c r="BR62" s="16" t="str">
        <f t="shared" si="111"/>
        <v/>
      </c>
    </row>
    <row r="63" spans="1:70" ht="18" customHeight="1" x14ac:dyDescent="0.25">
      <c r="A63" s="16">
        <f>PLAN!A61</f>
        <v>60</v>
      </c>
      <c r="B63" s="16">
        <f>PLAN!B61</f>
        <v>0</v>
      </c>
      <c r="C63" s="16">
        <f>PLAN!C61</f>
        <v>0</v>
      </c>
      <c r="D63" s="16">
        <f>PLAN!D61</f>
        <v>0</v>
      </c>
      <c r="E63" s="17">
        <f>PLAN!E61</f>
        <v>0</v>
      </c>
      <c r="F63" s="16">
        <f>PLAN!F61</f>
        <v>0</v>
      </c>
      <c r="G63" s="18">
        <f>PLAN!L61</f>
        <v>0</v>
      </c>
      <c r="H63" s="18">
        <f>PLAN!M61</f>
        <v>0</v>
      </c>
      <c r="I63" s="19">
        <f>PLAN!O61</f>
        <v>0</v>
      </c>
      <c r="J63" s="16" t="str">
        <f>PLAN!P61</f>
        <v>Not Started</v>
      </c>
      <c r="K63" s="16" t="str">
        <f>PLAN!H61</f>
        <v>No</v>
      </c>
      <c r="L63" s="20" t="str">
        <f t="shared" si="56"/>
        <v/>
      </c>
      <c r="M63" s="20" t="str">
        <f t="shared" si="57"/>
        <v/>
      </c>
      <c r="N63" s="20" t="str">
        <f t="shared" si="58"/>
        <v/>
      </c>
      <c r="O63" s="20" t="str">
        <f t="shared" si="59"/>
        <v/>
      </c>
      <c r="P63" s="20" t="str">
        <f t="shared" si="60"/>
        <v/>
      </c>
      <c r="Q63" s="20" t="str">
        <f t="shared" si="61"/>
        <v/>
      </c>
      <c r="R63" s="20" t="str">
        <f t="shared" si="62"/>
        <v/>
      </c>
      <c r="S63" s="20" t="str">
        <f t="shared" si="63"/>
        <v/>
      </c>
      <c r="T63" s="20" t="str">
        <f t="shared" si="64"/>
        <v/>
      </c>
      <c r="U63" s="20" t="str">
        <f t="shared" si="65"/>
        <v/>
      </c>
      <c r="V63" s="20" t="str">
        <f t="shared" si="66"/>
        <v/>
      </c>
      <c r="W63" s="20" t="str">
        <f t="shared" si="67"/>
        <v/>
      </c>
      <c r="X63" s="20" t="str">
        <f t="shared" si="68"/>
        <v/>
      </c>
      <c r="Y63" s="20" t="str">
        <f t="shared" si="69"/>
        <v/>
      </c>
      <c r="Z63" s="20" t="str">
        <f t="shared" si="70"/>
        <v/>
      </c>
      <c r="AA63" s="20" t="str">
        <f t="shared" si="71"/>
        <v/>
      </c>
      <c r="AB63" s="20" t="str">
        <f t="shared" si="72"/>
        <v/>
      </c>
      <c r="AC63" s="20" t="str">
        <f t="shared" si="73"/>
        <v/>
      </c>
      <c r="AD63" s="20" t="str">
        <f t="shared" si="74"/>
        <v/>
      </c>
      <c r="AE63" s="20" t="str">
        <f t="shared" si="75"/>
        <v/>
      </c>
      <c r="AF63" s="20" t="str">
        <f t="shared" si="76"/>
        <v/>
      </c>
      <c r="AG63" s="20" t="str">
        <f t="shared" si="77"/>
        <v/>
      </c>
      <c r="AH63" s="20" t="str">
        <f t="shared" si="78"/>
        <v/>
      </c>
      <c r="AI63" s="20" t="str">
        <f t="shared" si="79"/>
        <v/>
      </c>
      <c r="AJ63" s="20" t="str">
        <f t="shared" si="80"/>
        <v/>
      </c>
      <c r="AK63" s="20" t="str">
        <f t="shared" si="81"/>
        <v/>
      </c>
      <c r="AL63" s="20" t="str">
        <f t="shared" si="82"/>
        <v/>
      </c>
      <c r="AM63" s="20" t="str">
        <f t="shared" si="83"/>
        <v/>
      </c>
      <c r="AN63" s="20" t="str">
        <f t="shared" si="84"/>
        <v/>
      </c>
      <c r="AO63" s="20" t="str">
        <f t="shared" si="85"/>
        <v/>
      </c>
      <c r="AP63" s="20" t="str">
        <f t="shared" si="86"/>
        <v/>
      </c>
      <c r="AQ63" s="20" t="str">
        <f t="shared" si="87"/>
        <v/>
      </c>
      <c r="AR63" s="20" t="str">
        <f t="shared" si="88"/>
        <v/>
      </c>
      <c r="AS63" s="20" t="str">
        <f t="shared" si="89"/>
        <v/>
      </c>
      <c r="AT63" s="20" t="str">
        <f t="shared" si="90"/>
        <v/>
      </c>
      <c r="AU63" s="20" t="str">
        <f t="shared" si="91"/>
        <v/>
      </c>
      <c r="AV63" s="20" t="str">
        <f t="shared" si="92"/>
        <v/>
      </c>
      <c r="AW63" s="20" t="str">
        <f t="shared" si="93"/>
        <v/>
      </c>
      <c r="AX63" s="20" t="str">
        <f t="shared" si="94"/>
        <v/>
      </c>
      <c r="AY63" s="20" t="str">
        <f t="shared" si="95"/>
        <v/>
      </c>
      <c r="AZ63" s="20" t="str">
        <f t="shared" si="96"/>
        <v/>
      </c>
      <c r="BA63" s="20" t="str">
        <f t="shared" si="97"/>
        <v/>
      </c>
      <c r="BB63" s="20" t="str">
        <f t="shared" si="98"/>
        <v/>
      </c>
      <c r="BC63" s="20" t="str">
        <f t="shared" si="99"/>
        <v/>
      </c>
      <c r="BD63" s="20" t="str">
        <f t="shared" si="100"/>
        <v/>
      </c>
      <c r="BE63" s="20" t="str">
        <f t="shared" si="101"/>
        <v/>
      </c>
      <c r="BF63" s="20" t="str">
        <f t="shared" si="102"/>
        <v/>
      </c>
      <c r="BG63" s="20" t="str">
        <f t="shared" si="103"/>
        <v/>
      </c>
      <c r="BH63" s="20" t="str">
        <f t="shared" si="104"/>
        <v/>
      </c>
      <c r="BI63" s="20" t="str">
        <f t="shared" si="105"/>
        <v/>
      </c>
      <c r="BJ63" s="20" t="str">
        <f t="shared" si="106"/>
        <v/>
      </c>
      <c r="BK63" s="20" t="str">
        <f t="shared" si="107"/>
        <v/>
      </c>
      <c r="BM63" s="16">
        <f t="shared" si="108"/>
        <v>-6575</v>
      </c>
      <c r="BN63" s="16">
        <f t="shared" si="109"/>
        <v>-6575</v>
      </c>
      <c r="BO63" s="16" t="str">
        <f>IF(PLAN!J61="","",INT((PLAN!J61-TimelineStart)/7)+1)</f>
        <v/>
      </c>
      <c r="BP63" s="16" t="str">
        <f>IF(PLAN!K61="","",INT((PLAN!K61-TimelineStart)/7)+1)</f>
        <v/>
      </c>
      <c r="BQ63" s="16">
        <f t="shared" si="110"/>
        <v>-6575</v>
      </c>
      <c r="BR63" s="16" t="str">
        <f t="shared" si="111"/>
        <v/>
      </c>
    </row>
    <row r="64" spans="1:70" ht="18" customHeight="1" x14ac:dyDescent="0.25">
      <c r="A64" s="16">
        <f>PLAN!A62</f>
        <v>61</v>
      </c>
      <c r="B64" s="16">
        <f>PLAN!B62</f>
        <v>0</v>
      </c>
      <c r="C64" s="16">
        <f>PLAN!C62</f>
        <v>0</v>
      </c>
      <c r="D64" s="16">
        <f>PLAN!D62</f>
        <v>0</v>
      </c>
      <c r="E64" s="17">
        <f>PLAN!E62</f>
        <v>0</v>
      </c>
      <c r="F64" s="16">
        <f>PLAN!F62</f>
        <v>0</v>
      </c>
      <c r="G64" s="18">
        <f>PLAN!L62</f>
        <v>0</v>
      </c>
      <c r="H64" s="18">
        <f>PLAN!M62</f>
        <v>0</v>
      </c>
      <c r="I64" s="19">
        <f>PLAN!O62</f>
        <v>0</v>
      </c>
      <c r="J64" s="16" t="str">
        <f>PLAN!P62</f>
        <v>Not Started</v>
      </c>
      <c r="K64" s="16" t="str">
        <f>PLAN!H62</f>
        <v>No</v>
      </c>
      <c r="L64" s="20" t="str">
        <f t="shared" si="56"/>
        <v/>
      </c>
      <c r="M64" s="20" t="str">
        <f t="shared" si="57"/>
        <v/>
      </c>
      <c r="N64" s="20" t="str">
        <f t="shared" si="58"/>
        <v/>
      </c>
      <c r="O64" s="20" t="str">
        <f t="shared" si="59"/>
        <v/>
      </c>
      <c r="P64" s="20" t="str">
        <f t="shared" si="60"/>
        <v/>
      </c>
      <c r="Q64" s="20" t="str">
        <f t="shared" si="61"/>
        <v/>
      </c>
      <c r="R64" s="20" t="str">
        <f t="shared" si="62"/>
        <v/>
      </c>
      <c r="S64" s="20" t="str">
        <f t="shared" si="63"/>
        <v/>
      </c>
      <c r="T64" s="20" t="str">
        <f t="shared" si="64"/>
        <v/>
      </c>
      <c r="U64" s="20" t="str">
        <f t="shared" si="65"/>
        <v/>
      </c>
      <c r="V64" s="20" t="str">
        <f t="shared" si="66"/>
        <v/>
      </c>
      <c r="W64" s="20" t="str">
        <f t="shared" si="67"/>
        <v/>
      </c>
      <c r="X64" s="20" t="str">
        <f t="shared" si="68"/>
        <v/>
      </c>
      <c r="Y64" s="20" t="str">
        <f t="shared" si="69"/>
        <v/>
      </c>
      <c r="Z64" s="20" t="str">
        <f t="shared" si="70"/>
        <v/>
      </c>
      <c r="AA64" s="20" t="str">
        <f t="shared" si="71"/>
        <v/>
      </c>
      <c r="AB64" s="20" t="str">
        <f t="shared" si="72"/>
        <v/>
      </c>
      <c r="AC64" s="20" t="str">
        <f t="shared" si="73"/>
        <v/>
      </c>
      <c r="AD64" s="20" t="str">
        <f t="shared" si="74"/>
        <v/>
      </c>
      <c r="AE64" s="20" t="str">
        <f t="shared" si="75"/>
        <v/>
      </c>
      <c r="AF64" s="20" t="str">
        <f t="shared" si="76"/>
        <v/>
      </c>
      <c r="AG64" s="20" t="str">
        <f t="shared" si="77"/>
        <v/>
      </c>
      <c r="AH64" s="20" t="str">
        <f t="shared" si="78"/>
        <v/>
      </c>
      <c r="AI64" s="20" t="str">
        <f t="shared" si="79"/>
        <v/>
      </c>
      <c r="AJ64" s="20" t="str">
        <f t="shared" si="80"/>
        <v/>
      </c>
      <c r="AK64" s="20" t="str">
        <f t="shared" si="81"/>
        <v/>
      </c>
      <c r="AL64" s="20" t="str">
        <f t="shared" si="82"/>
        <v/>
      </c>
      <c r="AM64" s="20" t="str">
        <f t="shared" si="83"/>
        <v/>
      </c>
      <c r="AN64" s="20" t="str">
        <f t="shared" si="84"/>
        <v/>
      </c>
      <c r="AO64" s="20" t="str">
        <f t="shared" si="85"/>
        <v/>
      </c>
      <c r="AP64" s="20" t="str">
        <f t="shared" si="86"/>
        <v/>
      </c>
      <c r="AQ64" s="20" t="str">
        <f t="shared" si="87"/>
        <v/>
      </c>
      <c r="AR64" s="20" t="str">
        <f t="shared" si="88"/>
        <v/>
      </c>
      <c r="AS64" s="20" t="str">
        <f t="shared" si="89"/>
        <v/>
      </c>
      <c r="AT64" s="20" t="str">
        <f t="shared" si="90"/>
        <v/>
      </c>
      <c r="AU64" s="20" t="str">
        <f t="shared" si="91"/>
        <v/>
      </c>
      <c r="AV64" s="20" t="str">
        <f t="shared" si="92"/>
        <v/>
      </c>
      <c r="AW64" s="20" t="str">
        <f t="shared" si="93"/>
        <v/>
      </c>
      <c r="AX64" s="20" t="str">
        <f t="shared" si="94"/>
        <v/>
      </c>
      <c r="AY64" s="20" t="str">
        <f t="shared" si="95"/>
        <v/>
      </c>
      <c r="AZ64" s="20" t="str">
        <f t="shared" si="96"/>
        <v/>
      </c>
      <c r="BA64" s="20" t="str">
        <f t="shared" si="97"/>
        <v/>
      </c>
      <c r="BB64" s="20" t="str">
        <f t="shared" si="98"/>
        <v/>
      </c>
      <c r="BC64" s="20" t="str">
        <f t="shared" si="99"/>
        <v/>
      </c>
      <c r="BD64" s="20" t="str">
        <f t="shared" si="100"/>
        <v/>
      </c>
      <c r="BE64" s="20" t="str">
        <f t="shared" si="101"/>
        <v/>
      </c>
      <c r="BF64" s="20" t="str">
        <f t="shared" si="102"/>
        <v/>
      </c>
      <c r="BG64" s="20" t="str">
        <f t="shared" si="103"/>
        <v/>
      </c>
      <c r="BH64" s="20" t="str">
        <f t="shared" si="104"/>
        <v/>
      </c>
      <c r="BI64" s="20" t="str">
        <f t="shared" si="105"/>
        <v/>
      </c>
      <c r="BJ64" s="20" t="str">
        <f t="shared" si="106"/>
        <v/>
      </c>
      <c r="BK64" s="20" t="str">
        <f t="shared" si="107"/>
        <v/>
      </c>
      <c r="BM64" s="16">
        <f t="shared" si="108"/>
        <v>-6575</v>
      </c>
      <c r="BN64" s="16">
        <f t="shared" si="109"/>
        <v>-6575</v>
      </c>
      <c r="BO64" s="16" t="str">
        <f>IF(PLAN!J62="","",INT((PLAN!J62-TimelineStart)/7)+1)</f>
        <v/>
      </c>
      <c r="BP64" s="16" t="str">
        <f>IF(PLAN!K62="","",INT((PLAN!K62-TimelineStart)/7)+1)</f>
        <v/>
      </c>
      <c r="BQ64" s="16">
        <f t="shared" si="110"/>
        <v>-6575</v>
      </c>
      <c r="BR64" s="16" t="str">
        <f t="shared" si="111"/>
        <v/>
      </c>
    </row>
    <row r="65" spans="1:70" ht="18" customHeight="1" x14ac:dyDescent="0.25">
      <c r="A65" s="16">
        <f>PLAN!A63</f>
        <v>62</v>
      </c>
      <c r="B65" s="16">
        <f>PLAN!B63</f>
        <v>0</v>
      </c>
      <c r="C65" s="16">
        <f>PLAN!C63</f>
        <v>0</v>
      </c>
      <c r="D65" s="16">
        <f>PLAN!D63</f>
        <v>0</v>
      </c>
      <c r="E65" s="17">
        <f>PLAN!E63</f>
        <v>0</v>
      </c>
      <c r="F65" s="16">
        <f>PLAN!F63</f>
        <v>0</v>
      </c>
      <c r="G65" s="18">
        <f>PLAN!L63</f>
        <v>0</v>
      </c>
      <c r="H65" s="18">
        <f>PLAN!M63</f>
        <v>0</v>
      </c>
      <c r="I65" s="19">
        <f>PLAN!O63</f>
        <v>0</v>
      </c>
      <c r="J65" s="16" t="str">
        <f>PLAN!P63</f>
        <v>Not Started</v>
      </c>
      <c r="K65" s="16" t="str">
        <f>PLAN!H63</f>
        <v>No</v>
      </c>
      <c r="L65" s="20" t="str">
        <f t="shared" si="56"/>
        <v/>
      </c>
      <c r="M65" s="20" t="str">
        <f t="shared" si="57"/>
        <v/>
      </c>
      <c r="N65" s="20" t="str">
        <f t="shared" si="58"/>
        <v/>
      </c>
      <c r="O65" s="20" t="str">
        <f t="shared" si="59"/>
        <v/>
      </c>
      <c r="P65" s="20" t="str">
        <f t="shared" si="60"/>
        <v/>
      </c>
      <c r="Q65" s="20" t="str">
        <f t="shared" si="61"/>
        <v/>
      </c>
      <c r="R65" s="20" t="str">
        <f t="shared" si="62"/>
        <v/>
      </c>
      <c r="S65" s="20" t="str">
        <f t="shared" si="63"/>
        <v/>
      </c>
      <c r="T65" s="20" t="str">
        <f t="shared" si="64"/>
        <v/>
      </c>
      <c r="U65" s="20" t="str">
        <f t="shared" si="65"/>
        <v/>
      </c>
      <c r="V65" s="20" t="str">
        <f t="shared" si="66"/>
        <v/>
      </c>
      <c r="W65" s="20" t="str">
        <f t="shared" si="67"/>
        <v/>
      </c>
      <c r="X65" s="20" t="str">
        <f t="shared" si="68"/>
        <v/>
      </c>
      <c r="Y65" s="20" t="str">
        <f t="shared" si="69"/>
        <v/>
      </c>
      <c r="Z65" s="20" t="str">
        <f t="shared" si="70"/>
        <v/>
      </c>
      <c r="AA65" s="20" t="str">
        <f t="shared" si="71"/>
        <v/>
      </c>
      <c r="AB65" s="20" t="str">
        <f t="shared" si="72"/>
        <v/>
      </c>
      <c r="AC65" s="20" t="str">
        <f t="shared" si="73"/>
        <v/>
      </c>
      <c r="AD65" s="20" t="str">
        <f t="shared" si="74"/>
        <v/>
      </c>
      <c r="AE65" s="20" t="str">
        <f t="shared" si="75"/>
        <v/>
      </c>
      <c r="AF65" s="20" t="str">
        <f t="shared" si="76"/>
        <v/>
      </c>
      <c r="AG65" s="20" t="str">
        <f t="shared" si="77"/>
        <v/>
      </c>
      <c r="AH65" s="20" t="str">
        <f t="shared" si="78"/>
        <v/>
      </c>
      <c r="AI65" s="20" t="str">
        <f t="shared" si="79"/>
        <v/>
      </c>
      <c r="AJ65" s="20" t="str">
        <f t="shared" si="80"/>
        <v/>
      </c>
      <c r="AK65" s="20" t="str">
        <f t="shared" si="81"/>
        <v/>
      </c>
      <c r="AL65" s="20" t="str">
        <f t="shared" si="82"/>
        <v/>
      </c>
      <c r="AM65" s="20" t="str">
        <f t="shared" si="83"/>
        <v/>
      </c>
      <c r="AN65" s="20" t="str">
        <f t="shared" si="84"/>
        <v/>
      </c>
      <c r="AO65" s="20" t="str">
        <f t="shared" si="85"/>
        <v/>
      </c>
      <c r="AP65" s="20" t="str">
        <f t="shared" si="86"/>
        <v/>
      </c>
      <c r="AQ65" s="20" t="str">
        <f t="shared" si="87"/>
        <v/>
      </c>
      <c r="AR65" s="20" t="str">
        <f t="shared" si="88"/>
        <v/>
      </c>
      <c r="AS65" s="20" t="str">
        <f t="shared" si="89"/>
        <v/>
      </c>
      <c r="AT65" s="20" t="str">
        <f t="shared" si="90"/>
        <v/>
      </c>
      <c r="AU65" s="20" t="str">
        <f t="shared" si="91"/>
        <v/>
      </c>
      <c r="AV65" s="20" t="str">
        <f t="shared" si="92"/>
        <v/>
      </c>
      <c r="AW65" s="20" t="str">
        <f t="shared" si="93"/>
        <v/>
      </c>
      <c r="AX65" s="20" t="str">
        <f t="shared" si="94"/>
        <v/>
      </c>
      <c r="AY65" s="20" t="str">
        <f t="shared" si="95"/>
        <v/>
      </c>
      <c r="AZ65" s="20" t="str">
        <f t="shared" si="96"/>
        <v/>
      </c>
      <c r="BA65" s="20" t="str">
        <f t="shared" si="97"/>
        <v/>
      </c>
      <c r="BB65" s="20" t="str">
        <f t="shared" si="98"/>
        <v/>
      </c>
      <c r="BC65" s="20" t="str">
        <f t="shared" si="99"/>
        <v/>
      </c>
      <c r="BD65" s="20" t="str">
        <f t="shared" si="100"/>
        <v/>
      </c>
      <c r="BE65" s="20" t="str">
        <f t="shared" si="101"/>
        <v/>
      </c>
      <c r="BF65" s="20" t="str">
        <f t="shared" si="102"/>
        <v/>
      </c>
      <c r="BG65" s="20" t="str">
        <f t="shared" si="103"/>
        <v/>
      </c>
      <c r="BH65" s="20" t="str">
        <f t="shared" si="104"/>
        <v/>
      </c>
      <c r="BI65" s="20" t="str">
        <f t="shared" si="105"/>
        <v/>
      </c>
      <c r="BJ65" s="20" t="str">
        <f t="shared" si="106"/>
        <v/>
      </c>
      <c r="BK65" s="20" t="str">
        <f t="shared" si="107"/>
        <v/>
      </c>
      <c r="BM65" s="16">
        <f t="shared" si="108"/>
        <v>-6575</v>
      </c>
      <c r="BN65" s="16">
        <f t="shared" si="109"/>
        <v>-6575</v>
      </c>
      <c r="BO65" s="16" t="str">
        <f>IF(PLAN!J63="","",INT((PLAN!J63-TimelineStart)/7)+1)</f>
        <v/>
      </c>
      <c r="BP65" s="16" t="str">
        <f>IF(PLAN!K63="","",INT((PLAN!K63-TimelineStart)/7)+1)</f>
        <v/>
      </c>
      <c r="BQ65" s="16">
        <f t="shared" si="110"/>
        <v>-6575</v>
      </c>
      <c r="BR65" s="16" t="str">
        <f t="shared" si="111"/>
        <v/>
      </c>
    </row>
    <row r="66" spans="1:70" ht="18" customHeight="1" x14ac:dyDescent="0.25">
      <c r="A66" s="16">
        <f>PLAN!A64</f>
        <v>63</v>
      </c>
      <c r="B66" s="16">
        <f>PLAN!B64</f>
        <v>0</v>
      </c>
      <c r="C66" s="16">
        <f>PLAN!C64</f>
        <v>0</v>
      </c>
      <c r="D66" s="16">
        <f>PLAN!D64</f>
        <v>0</v>
      </c>
      <c r="E66" s="17">
        <f>PLAN!E64</f>
        <v>0</v>
      </c>
      <c r="F66" s="16">
        <f>PLAN!F64</f>
        <v>0</v>
      </c>
      <c r="G66" s="18">
        <f>PLAN!L64</f>
        <v>0</v>
      </c>
      <c r="H66" s="18">
        <f>PLAN!M64</f>
        <v>0</v>
      </c>
      <c r="I66" s="19">
        <f>PLAN!O64</f>
        <v>0</v>
      </c>
      <c r="J66" s="16" t="str">
        <f>PLAN!P64</f>
        <v>Not Started</v>
      </c>
      <c r="K66" s="16" t="str">
        <f>PLAN!H64</f>
        <v>No</v>
      </c>
      <c r="L66" s="20" t="str">
        <f t="shared" si="56"/>
        <v/>
      </c>
      <c r="M66" s="20" t="str">
        <f t="shared" si="57"/>
        <v/>
      </c>
      <c r="N66" s="20" t="str">
        <f t="shared" si="58"/>
        <v/>
      </c>
      <c r="O66" s="20" t="str">
        <f t="shared" si="59"/>
        <v/>
      </c>
      <c r="P66" s="20" t="str">
        <f t="shared" si="60"/>
        <v/>
      </c>
      <c r="Q66" s="20" t="str">
        <f t="shared" si="61"/>
        <v/>
      </c>
      <c r="R66" s="20" t="str">
        <f t="shared" si="62"/>
        <v/>
      </c>
      <c r="S66" s="20" t="str">
        <f t="shared" si="63"/>
        <v/>
      </c>
      <c r="T66" s="20" t="str">
        <f t="shared" si="64"/>
        <v/>
      </c>
      <c r="U66" s="20" t="str">
        <f t="shared" si="65"/>
        <v/>
      </c>
      <c r="V66" s="20" t="str">
        <f t="shared" si="66"/>
        <v/>
      </c>
      <c r="W66" s="20" t="str">
        <f t="shared" si="67"/>
        <v/>
      </c>
      <c r="X66" s="20" t="str">
        <f t="shared" si="68"/>
        <v/>
      </c>
      <c r="Y66" s="20" t="str">
        <f t="shared" si="69"/>
        <v/>
      </c>
      <c r="Z66" s="20" t="str">
        <f t="shared" si="70"/>
        <v/>
      </c>
      <c r="AA66" s="20" t="str">
        <f t="shared" si="71"/>
        <v/>
      </c>
      <c r="AB66" s="20" t="str">
        <f t="shared" si="72"/>
        <v/>
      </c>
      <c r="AC66" s="20" t="str">
        <f t="shared" si="73"/>
        <v/>
      </c>
      <c r="AD66" s="20" t="str">
        <f t="shared" si="74"/>
        <v/>
      </c>
      <c r="AE66" s="20" t="str">
        <f t="shared" si="75"/>
        <v/>
      </c>
      <c r="AF66" s="20" t="str">
        <f t="shared" si="76"/>
        <v/>
      </c>
      <c r="AG66" s="20" t="str">
        <f t="shared" si="77"/>
        <v/>
      </c>
      <c r="AH66" s="20" t="str">
        <f t="shared" si="78"/>
        <v/>
      </c>
      <c r="AI66" s="20" t="str">
        <f t="shared" si="79"/>
        <v/>
      </c>
      <c r="AJ66" s="20" t="str">
        <f t="shared" si="80"/>
        <v/>
      </c>
      <c r="AK66" s="20" t="str">
        <f t="shared" si="81"/>
        <v/>
      </c>
      <c r="AL66" s="20" t="str">
        <f t="shared" si="82"/>
        <v/>
      </c>
      <c r="AM66" s="20" t="str">
        <f t="shared" si="83"/>
        <v/>
      </c>
      <c r="AN66" s="20" t="str">
        <f t="shared" si="84"/>
        <v/>
      </c>
      <c r="AO66" s="20" t="str">
        <f t="shared" si="85"/>
        <v/>
      </c>
      <c r="AP66" s="20" t="str">
        <f t="shared" si="86"/>
        <v/>
      </c>
      <c r="AQ66" s="20" t="str">
        <f t="shared" si="87"/>
        <v/>
      </c>
      <c r="AR66" s="20" t="str">
        <f t="shared" si="88"/>
        <v/>
      </c>
      <c r="AS66" s="20" t="str">
        <f t="shared" si="89"/>
        <v/>
      </c>
      <c r="AT66" s="20" t="str">
        <f t="shared" si="90"/>
        <v/>
      </c>
      <c r="AU66" s="20" t="str">
        <f t="shared" si="91"/>
        <v/>
      </c>
      <c r="AV66" s="20" t="str">
        <f t="shared" si="92"/>
        <v/>
      </c>
      <c r="AW66" s="20" t="str">
        <f t="shared" si="93"/>
        <v/>
      </c>
      <c r="AX66" s="20" t="str">
        <f t="shared" si="94"/>
        <v/>
      </c>
      <c r="AY66" s="20" t="str">
        <f t="shared" si="95"/>
        <v/>
      </c>
      <c r="AZ66" s="20" t="str">
        <f t="shared" si="96"/>
        <v/>
      </c>
      <c r="BA66" s="20" t="str">
        <f t="shared" si="97"/>
        <v/>
      </c>
      <c r="BB66" s="20" t="str">
        <f t="shared" si="98"/>
        <v/>
      </c>
      <c r="BC66" s="20" t="str">
        <f t="shared" si="99"/>
        <v/>
      </c>
      <c r="BD66" s="20" t="str">
        <f t="shared" si="100"/>
        <v/>
      </c>
      <c r="BE66" s="20" t="str">
        <f t="shared" si="101"/>
        <v/>
      </c>
      <c r="BF66" s="20" t="str">
        <f t="shared" si="102"/>
        <v/>
      </c>
      <c r="BG66" s="20" t="str">
        <f t="shared" si="103"/>
        <v/>
      </c>
      <c r="BH66" s="20" t="str">
        <f t="shared" si="104"/>
        <v/>
      </c>
      <c r="BI66" s="20" t="str">
        <f t="shared" si="105"/>
        <v/>
      </c>
      <c r="BJ66" s="20" t="str">
        <f t="shared" si="106"/>
        <v/>
      </c>
      <c r="BK66" s="20" t="str">
        <f t="shared" si="107"/>
        <v/>
      </c>
      <c r="BM66" s="16">
        <f t="shared" si="108"/>
        <v>-6575</v>
      </c>
      <c r="BN66" s="16">
        <f t="shared" si="109"/>
        <v>-6575</v>
      </c>
      <c r="BO66" s="16" t="str">
        <f>IF(PLAN!J64="","",INT((PLAN!J64-TimelineStart)/7)+1)</f>
        <v/>
      </c>
      <c r="BP66" s="16" t="str">
        <f>IF(PLAN!K64="","",INT((PLAN!K64-TimelineStart)/7)+1)</f>
        <v/>
      </c>
      <c r="BQ66" s="16">
        <f t="shared" si="110"/>
        <v>-6575</v>
      </c>
      <c r="BR66" s="16" t="str">
        <f t="shared" si="111"/>
        <v/>
      </c>
    </row>
    <row r="67" spans="1:70" ht="18" customHeight="1" x14ac:dyDescent="0.25">
      <c r="A67" s="16">
        <f>PLAN!A65</f>
        <v>64</v>
      </c>
      <c r="B67" s="16">
        <f>PLAN!B65</f>
        <v>0</v>
      </c>
      <c r="C67" s="16">
        <f>PLAN!C65</f>
        <v>0</v>
      </c>
      <c r="D67" s="16">
        <f>PLAN!D65</f>
        <v>0</v>
      </c>
      <c r="E67" s="17">
        <f>PLAN!E65</f>
        <v>0</v>
      </c>
      <c r="F67" s="16">
        <f>PLAN!F65</f>
        <v>0</v>
      </c>
      <c r="G67" s="18">
        <f>PLAN!L65</f>
        <v>0</v>
      </c>
      <c r="H67" s="18">
        <f>PLAN!M65</f>
        <v>0</v>
      </c>
      <c r="I67" s="19">
        <f>PLAN!O65</f>
        <v>0</v>
      </c>
      <c r="J67" s="16" t="str">
        <f>PLAN!P65</f>
        <v>Not Started</v>
      </c>
      <c r="K67" s="16" t="str">
        <f>PLAN!H65</f>
        <v>No</v>
      </c>
      <c r="L67" s="20" t="str">
        <f t="shared" si="56"/>
        <v/>
      </c>
      <c r="M67" s="20" t="str">
        <f t="shared" si="57"/>
        <v/>
      </c>
      <c r="N67" s="20" t="str">
        <f t="shared" si="58"/>
        <v/>
      </c>
      <c r="O67" s="20" t="str">
        <f t="shared" si="59"/>
        <v/>
      </c>
      <c r="P67" s="20" t="str">
        <f t="shared" si="60"/>
        <v/>
      </c>
      <c r="Q67" s="20" t="str">
        <f t="shared" si="61"/>
        <v/>
      </c>
      <c r="R67" s="20" t="str">
        <f t="shared" si="62"/>
        <v/>
      </c>
      <c r="S67" s="20" t="str">
        <f t="shared" si="63"/>
        <v/>
      </c>
      <c r="T67" s="20" t="str">
        <f t="shared" si="64"/>
        <v/>
      </c>
      <c r="U67" s="20" t="str">
        <f t="shared" si="65"/>
        <v/>
      </c>
      <c r="V67" s="20" t="str">
        <f t="shared" si="66"/>
        <v/>
      </c>
      <c r="W67" s="20" t="str">
        <f t="shared" si="67"/>
        <v/>
      </c>
      <c r="X67" s="20" t="str">
        <f t="shared" si="68"/>
        <v/>
      </c>
      <c r="Y67" s="20" t="str">
        <f t="shared" si="69"/>
        <v/>
      </c>
      <c r="Z67" s="20" t="str">
        <f t="shared" si="70"/>
        <v/>
      </c>
      <c r="AA67" s="20" t="str">
        <f t="shared" si="71"/>
        <v/>
      </c>
      <c r="AB67" s="20" t="str">
        <f t="shared" si="72"/>
        <v/>
      </c>
      <c r="AC67" s="20" t="str">
        <f t="shared" si="73"/>
        <v/>
      </c>
      <c r="AD67" s="20" t="str">
        <f t="shared" si="74"/>
        <v/>
      </c>
      <c r="AE67" s="20" t="str">
        <f t="shared" si="75"/>
        <v/>
      </c>
      <c r="AF67" s="20" t="str">
        <f t="shared" si="76"/>
        <v/>
      </c>
      <c r="AG67" s="20" t="str">
        <f t="shared" si="77"/>
        <v/>
      </c>
      <c r="AH67" s="20" t="str">
        <f t="shared" si="78"/>
        <v/>
      </c>
      <c r="AI67" s="20" t="str">
        <f t="shared" si="79"/>
        <v/>
      </c>
      <c r="AJ67" s="20" t="str">
        <f t="shared" si="80"/>
        <v/>
      </c>
      <c r="AK67" s="20" t="str">
        <f t="shared" si="81"/>
        <v/>
      </c>
      <c r="AL67" s="20" t="str">
        <f t="shared" si="82"/>
        <v/>
      </c>
      <c r="AM67" s="20" t="str">
        <f t="shared" si="83"/>
        <v/>
      </c>
      <c r="AN67" s="20" t="str">
        <f t="shared" si="84"/>
        <v/>
      </c>
      <c r="AO67" s="20" t="str">
        <f t="shared" si="85"/>
        <v/>
      </c>
      <c r="AP67" s="20" t="str">
        <f t="shared" si="86"/>
        <v/>
      </c>
      <c r="AQ67" s="20" t="str">
        <f t="shared" si="87"/>
        <v/>
      </c>
      <c r="AR67" s="20" t="str">
        <f t="shared" si="88"/>
        <v/>
      </c>
      <c r="AS67" s="20" t="str">
        <f t="shared" si="89"/>
        <v/>
      </c>
      <c r="AT67" s="20" t="str">
        <f t="shared" si="90"/>
        <v/>
      </c>
      <c r="AU67" s="20" t="str">
        <f t="shared" si="91"/>
        <v/>
      </c>
      <c r="AV67" s="20" t="str">
        <f t="shared" si="92"/>
        <v/>
      </c>
      <c r="AW67" s="20" t="str">
        <f t="shared" si="93"/>
        <v/>
      </c>
      <c r="AX67" s="20" t="str">
        <f t="shared" si="94"/>
        <v/>
      </c>
      <c r="AY67" s="20" t="str">
        <f t="shared" si="95"/>
        <v/>
      </c>
      <c r="AZ67" s="20" t="str">
        <f t="shared" si="96"/>
        <v/>
      </c>
      <c r="BA67" s="20" t="str">
        <f t="shared" si="97"/>
        <v/>
      </c>
      <c r="BB67" s="20" t="str">
        <f t="shared" si="98"/>
        <v/>
      </c>
      <c r="BC67" s="20" t="str">
        <f t="shared" si="99"/>
        <v/>
      </c>
      <c r="BD67" s="20" t="str">
        <f t="shared" si="100"/>
        <v/>
      </c>
      <c r="BE67" s="20" t="str">
        <f t="shared" si="101"/>
        <v/>
      </c>
      <c r="BF67" s="20" t="str">
        <f t="shared" si="102"/>
        <v/>
      </c>
      <c r="BG67" s="20" t="str">
        <f t="shared" si="103"/>
        <v/>
      </c>
      <c r="BH67" s="20" t="str">
        <f t="shared" si="104"/>
        <v/>
      </c>
      <c r="BI67" s="20" t="str">
        <f t="shared" si="105"/>
        <v/>
      </c>
      <c r="BJ67" s="20" t="str">
        <f t="shared" si="106"/>
        <v/>
      </c>
      <c r="BK67" s="20" t="str">
        <f t="shared" si="107"/>
        <v/>
      </c>
      <c r="BM67" s="16">
        <f t="shared" si="108"/>
        <v>-6575</v>
      </c>
      <c r="BN67" s="16">
        <f t="shared" si="109"/>
        <v>-6575</v>
      </c>
      <c r="BO67" s="16" t="str">
        <f>IF(PLAN!J65="","",INT((PLAN!J65-TimelineStart)/7)+1)</f>
        <v/>
      </c>
      <c r="BP67" s="16" t="str">
        <f>IF(PLAN!K65="","",INT((PLAN!K65-TimelineStart)/7)+1)</f>
        <v/>
      </c>
      <c r="BQ67" s="16">
        <f t="shared" si="110"/>
        <v>-6575</v>
      </c>
      <c r="BR67" s="16" t="str">
        <f t="shared" si="111"/>
        <v/>
      </c>
    </row>
    <row r="68" spans="1:70" ht="18" customHeight="1" x14ac:dyDescent="0.25">
      <c r="A68" s="16">
        <f>PLAN!A66</f>
        <v>65</v>
      </c>
      <c r="B68" s="16">
        <f>PLAN!B66</f>
        <v>0</v>
      </c>
      <c r="C68" s="16">
        <f>PLAN!C66</f>
        <v>0</v>
      </c>
      <c r="D68" s="16">
        <f>PLAN!D66</f>
        <v>0</v>
      </c>
      <c r="E68" s="17">
        <f>PLAN!E66</f>
        <v>0</v>
      </c>
      <c r="F68" s="16">
        <f>PLAN!F66</f>
        <v>0</v>
      </c>
      <c r="G68" s="18">
        <f>PLAN!L66</f>
        <v>0</v>
      </c>
      <c r="H68" s="18">
        <f>PLAN!M66</f>
        <v>0</v>
      </c>
      <c r="I68" s="19">
        <f>PLAN!O66</f>
        <v>0</v>
      </c>
      <c r="J68" s="16" t="str">
        <f>PLAN!P66</f>
        <v>Not Started</v>
      </c>
      <c r="K68" s="16" t="str">
        <f>PLAN!H66</f>
        <v>No</v>
      </c>
      <c r="L68" s="20" t="str">
        <f t="shared" ref="L68:L73" si="112">IF($BR68=1,"◆","")</f>
        <v/>
      </c>
      <c r="M68" s="20" t="str">
        <f t="shared" ref="M68:M73" si="113">IF($BR68=2,"◆","")</f>
        <v/>
      </c>
      <c r="N68" s="20" t="str">
        <f t="shared" ref="N68:N73" si="114">IF($BR68=3,"◆","")</f>
        <v/>
      </c>
      <c r="O68" s="20" t="str">
        <f t="shared" ref="O68:O73" si="115">IF($BR68=4,"◆","")</f>
        <v/>
      </c>
      <c r="P68" s="20" t="str">
        <f t="shared" ref="P68:P73" si="116">IF($BR68=5,"◆","")</f>
        <v/>
      </c>
      <c r="Q68" s="20" t="str">
        <f t="shared" ref="Q68:Q73" si="117">IF($BR68=6,"◆","")</f>
        <v/>
      </c>
      <c r="R68" s="20" t="str">
        <f t="shared" ref="R68:R73" si="118">IF($BR68=7,"◆","")</f>
        <v/>
      </c>
      <c r="S68" s="20" t="str">
        <f t="shared" ref="S68:S73" si="119">IF($BR68=8,"◆","")</f>
        <v/>
      </c>
      <c r="T68" s="20" t="str">
        <f t="shared" ref="T68:T73" si="120">IF($BR68=9,"◆","")</f>
        <v/>
      </c>
      <c r="U68" s="20" t="str">
        <f t="shared" ref="U68:U73" si="121">IF($BR68=10,"◆","")</f>
        <v/>
      </c>
      <c r="V68" s="20" t="str">
        <f t="shared" ref="V68:V73" si="122">IF($BR68=11,"◆","")</f>
        <v/>
      </c>
      <c r="W68" s="20" t="str">
        <f t="shared" ref="W68:W73" si="123">IF($BR68=12,"◆","")</f>
        <v/>
      </c>
      <c r="X68" s="20" t="str">
        <f t="shared" ref="X68:X73" si="124">IF($BR68=13,"◆","")</f>
        <v/>
      </c>
      <c r="Y68" s="20" t="str">
        <f t="shared" ref="Y68:Y73" si="125">IF($BR68=14,"◆","")</f>
        <v/>
      </c>
      <c r="Z68" s="20" t="str">
        <f t="shared" ref="Z68:Z73" si="126">IF($BR68=15,"◆","")</f>
        <v/>
      </c>
      <c r="AA68" s="20" t="str">
        <f t="shared" ref="AA68:AA73" si="127">IF($BR68=16,"◆","")</f>
        <v/>
      </c>
      <c r="AB68" s="20" t="str">
        <f t="shared" ref="AB68:AB73" si="128">IF($BR68=17,"◆","")</f>
        <v/>
      </c>
      <c r="AC68" s="20" t="str">
        <f t="shared" ref="AC68:AC73" si="129">IF($BR68=18,"◆","")</f>
        <v/>
      </c>
      <c r="AD68" s="20" t="str">
        <f t="shared" ref="AD68:AD73" si="130">IF($BR68=19,"◆","")</f>
        <v/>
      </c>
      <c r="AE68" s="20" t="str">
        <f t="shared" ref="AE68:AE73" si="131">IF($BR68=20,"◆","")</f>
        <v/>
      </c>
      <c r="AF68" s="20" t="str">
        <f t="shared" ref="AF68:AF73" si="132">IF($BR68=21,"◆","")</f>
        <v/>
      </c>
      <c r="AG68" s="20" t="str">
        <f t="shared" ref="AG68:AG73" si="133">IF($BR68=22,"◆","")</f>
        <v/>
      </c>
      <c r="AH68" s="20" t="str">
        <f t="shared" ref="AH68:AH73" si="134">IF($BR68=23,"◆","")</f>
        <v/>
      </c>
      <c r="AI68" s="20" t="str">
        <f t="shared" ref="AI68:AI73" si="135">IF($BR68=24,"◆","")</f>
        <v/>
      </c>
      <c r="AJ68" s="20" t="str">
        <f t="shared" ref="AJ68:AJ73" si="136">IF($BR68=25,"◆","")</f>
        <v/>
      </c>
      <c r="AK68" s="20" t="str">
        <f t="shared" ref="AK68:AK73" si="137">IF($BR68=26,"◆","")</f>
        <v/>
      </c>
      <c r="AL68" s="20" t="str">
        <f t="shared" ref="AL68:AL73" si="138">IF($BR68=27,"◆","")</f>
        <v/>
      </c>
      <c r="AM68" s="20" t="str">
        <f t="shared" ref="AM68:AM73" si="139">IF($BR68=28,"◆","")</f>
        <v/>
      </c>
      <c r="AN68" s="20" t="str">
        <f t="shared" ref="AN68:AN73" si="140">IF($BR68=29,"◆","")</f>
        <v/>
      </c>
      <c r="AO68" s="20" t="str">
        <f t="shared" ref="AO68:AO73" si="141">IF($BR68=30,"◆","")</f>
        <v/>
      </c>
      <c r="AP68" s="20" t="str">
        <f t="shared" ref="AP68:AP73" si="142">IF($BR68=31,"◆","")</f>
        <v/>
      </c>
      <c r="AQ68" s="20" t="str">
        <f t="shared" ref="AQ68:AQ73" si="143">IF($BR68=32,"◆","")</f>
        <v/>
      </c>
      <c r="AR68" s="20" t="str">
        <f t="shared" ref="AR68:AR73" si="144">IF($BR68=33,"◆","")</f>
        <v/>
      </c>
      <c r="AS68" s="20" t="str">
        <f t="shared" ref="AS68:AS73" si="145">IF($BR68=34,"◆","")</f>
        <v/>
      </c>
      <c r="AT68" s="20" t="str">
        <f t="shared" ref="AT68:AT73" si="146">IF($BR68=35,"◆","")</f>
        <v/>
      </c>
      <c r="AU68" s="20" t="str">
        <f t="shared" ref="AU68:AU73" si="147">IF($BR68=36,"◆","")</f>
        <v/>
      </c>
      <c r="AV68" s="20" t="str">
        <f t="shared" ref="AV68:AV73" si="148">IF($BR68=37,"◆","")</f>
        <v/>
      </c>
      <c r="AW68" s="20" t="str">
        <f t="shared" ref="AW68:AW73" si="149">IF($BR68=38,"◆","")</f>
        <v/>
      </c>
      <c r="AX68" s="20" t="str">
        <f t="shared" ref="AX68:AX73" si="150">IF($BR68=39,"◆","")</f>
        <v/>
      </c>
      <c r="AY68" s="20" t="str">
        <f t="shared" ref="AY68:AY73" si="151">IF($BR68=40,"◆","")</f>
        <v/>
      </c>
      <c r="AZ68" s="20" t="str">
        <f t="shared" ref="AZ68:AZ73" si="152">IF($BR68=41,"◆","")</f>
        <v/>
      </c>
      <c r="BA68" s="20" t="str">
        <f t="shared" ref="BA68:BA73" si="153">IF($BR68=42,"◆","")</f>
        <v/>
      </c>
      <c r="BB68" s="20" t="str">
        <f t="shared" ref="BB68:BB73" si="154">IF($BR68=43,"◆","")</f>
        <v/>
      </c>
      <c r="BC68" s="20" t="str">
        <f t="shared" ref="BC68:BC73" si="155">IF($BR68=44,"◆","")</f>
        <v/>
      </c>
      <c r="BD68" s="20" t="str">
        <f t="shared" ref="BD68:BD73" si="156">IF($BR68=45,"◆","")</f>
        <v/>
      </c>
      <c r="BE68" s="20" t="str">
        <f t="shared" ref="BE68:BE73" si="157">IF($BR68=46,"◆","")</f>
        <v/>
      </c>
      <c r="BF68" s="20" t="str">
        <f t="shared" ref="BF68:BF73" si="158">IF($BR68=47,"◆","")</f>
        <v/>
      </c>
      <c r="BG68" s="20" t="str">
        <f t="shared" ref="BG68:BG73" si="159">IF($BR68=48,"◆","")</f>
        <v/>
      </c>
      <c r="BH68" s="20" t="str">
        <f t="shared" ref="BH68:BH73" si="160">IF($BR68=49,"◆","")</f>
        <v/>
      </c>
      <c r="BI68" s="20" t="str">
        <f t="shared" ref="BI68:BI73" si="161">IF($BR68=50,"◆","")</f>
        <v/>
      </c>
      <c r="BJ68" s="20" t="str">
        <f t="shared" ref="BJ68:BJ73" si="162">IF($BR68=51,"◆","")</f>
        <v/>
      </c>
      <c r="BK68" s="20" t="str">
        <f t="shared" ref="BK68:BK73" si="163">IF($BR68=52,"◆","")</f>
        <v/>
      </c>
      <c r="BM68" s="16">
        <f t="shared" ref="BM68:BM73" si="164">IF(G68="","",INT((G68-TimelineStart)/7)+1)</f>
        <v>-6575</v>
      </c>
      <c r="BN68" s="16">
        <f t="shared" ref="BN68:BN73" si="165">IF(H68="","",INT((H68-TimelineStart)/7)+1)</f>
        <v>-6575</v>
      </c>
      <c r="BO68" s="16" t="str">
        <f>IF(PLAN!J66="","",INT((PLAN!J66-TimelineStart)/7)+1)</f>
        <v/>
      </c>
      <c r="BP68" s="16" t="str">
        <f>IF(PLAN!K66="","",INT((PLAN!K66-TimelineStart)/7)+1)</f>
        <v/>
      </c>
      <c r="BQ68" s="16">
        <f t="shared" ref="BQ68:BQ73" si="166">IF(OR(G68="",H68=""),"",INT((( G68 + (H68-G68)*I68) - TimelineStart)/7)+1)</f>
        <v>-6575</v>
      </c>
      <c r="BR68" s="16" t="str">
        <f t="shared" ref="BR68:BR73" si="167">IF(K68&lt;&gt;"Yes","",IF(G68="","",INT((G68-TimelineStart)/7)+1))</f>
        <v/>
      </c>
    </row>
    <row r="69" spans="1:70" ht="18" customHeight="1" x14ac:dyDescent="0.25">
      <c r="A69" s="16">
        <f>PLAN!A67</f>
        <v>66</v>
      </c>
      <c r="B69" s="16">
        <f>PLAN!B67</f>
        <v>0</v>
      </c>
      <c r="C69" s="16">
        <f>PLAN!C67</f>
        <v>0</v>
      </c>
      <c r="D69" s="16">
        <f>PLAN!D67</f>
        <v>0</v>
      </c>
      <c r="E69" s="17">
        <f>PLAN!E67</f>
        <v>0</v>
      </c>
      <c r="F69" s="16">
        <f>PLAN!F67</f>
        <v>0</v>
      </c>
      <c r="G69" s="18">
        <f>PLAN!L67</f>
        <v>0</v>
      </c>
      <c r="H69" s="18">
        <f>PLAN!M67</f>
        <v>0</v>
      </c>
      <c r="I69" s="19">
        <f>PLAN!O67</f>
        <v>0</v>
      </c>
      <c r="J69" s="16" t="str">
        <f>PLAN!P67</f>
        <v>Not Started</v>
      </c>
      <c r="K69" s="16" t="str">
        <f>PLAN!H67</f>
        <v>No</v>
      </c>
      <c r="L69" s="20" t="str">
        <f t="shared" si="112"/>
        <v/>
      </c>
      <c r="M69" s="20" t="str">
        <f t="shared" si="113"/>
        <v/>
      </c>
      <c r="N69" s="20" t="str">
        <f t="shared" si="114"/>
        <v/>
      </c>
      <c r="O69" s="20" t="str">
        <f t="shared" si="115"/>
        <v/>
      </c>
      <c r="P69" s="20" t="str">
        <f t="shared" si="116"/>
        <v/>
      </c>
      <c r="Q69" s="20" t="str">
        <f t="shared" si="117"/>
        <v/>
      </c>
      <c r="R69" s="20" t="str">
        <f t="shared" si="118"/>
        <v/>
      </c>
      <c r="S69" s="20" t="str">
        <f t="shared" si="119"/>
        <v/>
      </c>
      <c r="T69" s="20" t="str">
        <f t="shared" si="120"/>
        <v/>
      </c>
      <c r="U69" s="20" t="str">
        <f t="shared" si="121"/>
        <v/>
      </c>
      <c r="V69" s="20" t="str">
        <f t="shared" si="122"/>
        <v/>
      </c>
      <c r="W69" s="20" t="str">
        <f t="shared" si="123"/>
        <v/>
      </c>
      <c r="X69" s="20" t="str">
        <f t="shared" si="124"/>
        <v/>
      </c>
      <c r="Y69" s="20" t="str">
        <f t="shared" si="125"/>
        <v/>
      </c>
      <c r="Z69" s="20" t="str">
        <f t="shared" si="126"/>
        <v/>
      </c>
      <c r="AA69" s="20" t="str">
        <f t="shared" si="127"/>
        <v/>
      </c>
      <c r="AB69" s="20" t="str">
        <f t="shared" si="128"/>
        <v/>
      </c>
      <c r="AC69" s="20" t="str">
        <f t="shared" si="129"/>
        <v/>
      </c>
      <c r="AD69" s="20" t="str">
        <f t="shared" si="130"/>
        <v/>
      </c>
      <c r="AE69" s="20" t="str">
        <f t="shared" si="131"/>
        <v/>
      </c>
      <c r="AF69" s="20" t="str">
        <f t="shared" si="132"/>
        <v/>
      </c>
      <c r="AG69" s="20" t="str">
        <f t="shared" si="133"/>
        <v/>
      </c>
      <c r="AH69" s="20" t="str">
        <f t="shared" si="134"/>
        <v/>
      </c>
      <c r="AI69" s="20" t="str">
        <f t="shared" si="135"/>
        <v/>
      </c>
      <c r="AJ69" s="20" t="str">
        <f t="shared" si="136"/>
        <v/>
      </c>
      <c r="AK69" s="20" t="str">
        <f t="shared" si="137"/>
        <v/>
      </c>
      <c r="AL69" s="20" t="str">
        <f t="shared" si="138"/>
        <v/>
      </c>
      <c r="AM69" s="20" t="str">
        <f t="shared" si="139"/>
        <v/>
      </c>
      <c r="AN69" s="20" t="str">
        <f t="shared" si="140"/>
        <v/>
      </c>
      <c r="AO69" s="20" t="str">
        <f t="shared" si="141"/>
        <v/>
      </c>
      <c r="AP69" s="20" t="str">
        <f t="shared" si="142"/>
        <v/>
      </c>
      <c r="AQ69" s="20" t="str">
        <f t="shared" si="143"/>
        <v/>
      </c>
      <c r="AR69" s="20" t="str">
        <f t="shared" si="144"/>
        <v/>
      </c>
      <c r="AS69" s="20" t="str">
        <f t="shared" si="145"/>
        <v/>
      </c>
      <c r="AT69" s="20" t="str">
        <f t="shared" si="146"/>
        <v/>
      </c>
      <c r="AU69" s="20" t="str">
        <f t="shared" si="147"/>
        <v/>
      </c>
      <c r="AV69" s="20" t="str">
        <f t="shared" si="148"/>
        <v/>
      </c>
      <c r="AW69" s="20" t="str">
        <f t="shared" si="149"/>
        <v/>
      </c>
      <c r="AX69" s="20" t="str">
        <f t="shared" si="150"/>
        <v/>
      </c>
      <c r="AY69" s="20" t="str">
        <f t="shared" si="151"/>
        <v/>
      </c>
      <c r="AZ69" s="20" t="str">
        <f t="shared" si="152"/>
        <v/>
      </c>
      <c r="BA69" s="20" t="str">
        <f t="shared" si="153"/>
        <v/>
      </c>
      <c r="BB69" s="20" t="str">
        <f t="shared" si="154"/>
        <v/>
      </c>
      <c r="BC69" s="20" t="str">
        <f t="shared" si="155"/>
        <v/>
      </c>
      <c r="BD69" s="20" t="str">
        <f t="shared" si="156"/>
        <v/>
      </c>
      <c r="BE69" s="20" t="str">
        <f t="shared" si="157"/>
        <v/>
      </c>
      <c r="BF69" s="20" t="str">
        <f t="shared" si="158"/>
        <v/>
      </c>
      <c r="BG69" s="20" t="str">
        <f t="shared" si="159"/>
        <v/>
      </c>
      <c r="BH69" s="20" t="str">
        <f t="shared" si="160"/>
        <v/>
      </c>
      <c r="BI69" s="20" t="str">
        <f t="shared" si="161"/>
        <v/>
      </c>
      <c r="BJ69" s="20" t="str">
        <f t="shared" si="162"/>
        <v/>
      </c>
      <c r="BK69" s="20" t="str">
        <f t="shared" si="163"/>
        <v/>
      </c>
      <c r="BM69" s="16">
        <f t="shared" si="164"/>
        <v>-6575</v>
      </c>
      <c r="BN69" s="16">
        <f t="shared" si="165"/>
        <v>-6575</v>
      </c>
      <c r="BO69" s="16" t="str">
        <f>IF(PLAN!J67="","",INT((PLAN!J67-TimelineStart)/7)+1)</f>
        <v/>
      </c>
      <c r="BP69" s="16" t="str">
        <f>IF(PLAN!K67="","",INT((PLAN!K67-TimelineStart)/7)+1)</f>
        <v/>
      </c>
      <c r="BQ69" s="16">
        <f t="shared" si="166"/>
        <v>-6575</v>
      </c>
      <c r="BR69" s="16" t="str">
        <f t="shared" si="167"/>
        <v/>
      </c>
    </row>
    <row r="70" spans="1:70" ht="18" customHeight="1" x14ac:dyDescent="0.25">
      <c r="A70" s="16">
        <f>PLAN!A68</f>
        <v>67</v>
      </c>
      <c r="B70" s="16">
        <f>PLAN!B68</f>
        <v>0</v>
      </c>
      <c r="C70" s="16">
        <f>PLAN!C68</f>
        <v>0</v>
      </c>
      <c r="D70" s="16">
        <f>PLAN!D68</f>
        <v>0</v>
      </c>
      <c r="E70" s="17">
        <f>PLAN!E68</f>
        <v>0</v>
      </c>
      <c r="F70" s="16">
        <f>PLAN!F68</f>
        <v>0</v>
      </c>
      <c r="G70" s="18">
        <f>PLAN!L68</f>
        <v>0</v>
      </c>
      <c r="H70" s="18">
        <f>PLAN!M68</f>
        <v>0</v>
      </c>
      <c r="I70" s="19">
        <f>PLAN!O68</f>
        <v>0</v>
      </c>
      <c r="J70" s="16" t="str">
        <f>PLAN!P68</f>
        <v>Not Started</v>
      </c>
      <c r="K70" s="16" t="str">
        <f>PLAN!H68</f>
        <v>No</v>
      </c>
      <c r="L70" s="20" t="str">
        <f t="shared" si="112"/>
        <v/>
      </c>
      <c r="M70" s="20" t="str">
        <f t="shared" si="113"/>
        <v/>
      </c>
      <c r="N70" s="20" t="str">
        <f t="shared" si="114"/>
        <v/>
      </c>
      <c r="O70" s="20" t="str">
        <f t="shared" si="115"/>
        <v/>
      </c>
      <c r="P70" s="20" t="str">
        <f t="shared" si="116"/>
        <v/>
      </c>
      <c r="Q70" s="20" t="str">
        <f t="shared" si="117"/>
        <v/>
      </c>
      <c r="R70" s="20" t="str">
        <f t="shared" si="118"/>
        <v/>
      </c>
      <c r="S70" s="20" t="str">
        <f t="shared" si="119"/>
        <v/>
      </c>
      <c r="T70" s="20" t="str">
        <f t="shared" si="120"/>
        <v/>
      </c>
      <c r="U70" s="20" t="str">
        <f t="shared" si="121"/>
        <v/>
      </c>
      <c r="V70" s="20" t="str">
        <f t="shared" si="122"/>
        <v/>
      </c>
      <c r="W70" s="20" t="str">
        <f t="shared" si="123"/>
        <v/>
      </c>
      <c r="X70" s="20" t="str">
        <f t="shared" si="124"/>
        <v/>
      </c>
      <c r="Y70" s="20" t="str">
        <f t="shared" si="125"/>
        <v/>
      </c>
      <c r="Z70" s="20" t="str">
        <f t="shared" si="126"/>
        <v/>
      </c>
      <c r="AA70" s="20" t="str">
        <f t="shared" si="127"/>
        <v/>
      </c>
      <c r="AB70" s="20" t="str">
        <f t="shared" si="128"/>
        <v/>
      </c>
      <c r="AC70" s="20" t="str">
        <f t="shared" si="129"/>
        <v/>
      </c>
      <c r="AD70" s="20" t="str">
        <f t="shared" si="130"/>
        <v/>
      </c>
      <c r="AE70" s="20" t="str">
        <f t="shared" si="131"/>
        <v/>
      </c>
      <c r="AF70" s="20" t="str">
        <f t="shared" si="132"/>
        <v/>
      </c>
      <c r="AG70" s="20" t="str">
        <f t="shared" si="133"/>
        <v/>
      </c>
      <c r="AH70" s="20" t="str">
        <f t="shared" si="134"/>
        <v/>
      </c>
      <c r="AI70" s="20" t="str">
        <f t="shared" si="135"/>
        <v/>
      </c>
      <c r="AJ70" s="20" t="str">
        <f t="shared" si="136"/>
        <v/>
      </c>
      <c r="AK70" s="20" t="str">
        <f t="shared" si="137"/>
        <v/>
      </c>
      <c r="AL70" s="20" t="str">
        <f t="shared" si="138"/>
        <v/>
      </c>
      <c r="AM70" s="20" t="str">
        <f t="shared" si="139"/>
        <v/>
      </c>
      <c r="AN70" s="20" t="str">
        <f t="shared" si="140"/>
        <v/>
      </c>
      <c r="AO70" s="20" t="str">
        <f t="shared" si="141"/>
        <v/>
      </c>
      <c r="AP70" s="20" t="str">
        <f t="shared" si="142"/>
        <v/>
      </c>
      <c r="AQ70" s="20" t="str">
        <f t="shared" si="143"/>
        <v/>
      </c>
      <c r="AR70" s="20" t="str">
        <f t="shared" si="144"/>
        <v/>
      </c>
      <c r="AS70" s="20" t="str">
        <f t="shared" si="145"/>
        <v/>
      </c>
      <c r="AT70" s="20" t="str">
        <f t="shared" si="146"/>
        <v/>
      </c>
      <c r="AU70" s="20" t="str">
        <f t="shared" si="147"/>
        <v/>
      </c>
      <c r="AV70" s="20" t="str">
        <f t="shared" si="148"/>
        <v/>
      </c>
      <c r="AW70" s="20" t="str">
        <f t="shared" si="149"/>
        <v/>
      </c>
      <c r="AX70" s="20" t="str">
        <f t="shared" si="150"/>
        <v/>
      </c>
      <c r="AY70" s="20" t="str">
        <f t="shared" si="151"/>
        <v/>
      </c>
      <c r="AZ70" s="20" t="str">
        <f t="shared" si="152"/>
        <v/>
      </c>
      <c r="BA70" s="20" t="str">
        <f t="shared" si="153"/>
        <v/>
      </c>
      <c r="BB70" s="20" t="str">
        <f t="shared" si="154"/>
        <v/>
      </c>
      <c r="BC70" s="20" t="str">
        <f t="shared" si="155"/>
        <v/>
      </c>
      <c r="BD70" s="20" t="str">
        <f t="shared" si="156"/>
        <v/>
      </c>
      <c r="BE70" s="20" t="str">
        <f t="shared" si="157"/>
        <v/>
      </c>
      <c r="BF70" s="20" t="str">
        <f t="shared" si="158"/>
        <v/>
      </c>
      <c r="BG70" s="20" t="str">
        <f t="shared" si="159"/>
        <v/>
      </c>
      <c r="BH70" s="20" t="str">
        <f t="shared" si="160"/>
        <v/>
      </c>
      <c r="BI70" s="20" t="str">
        <f t="shared" si="161"/>
        <v/>
      </c>
      <c r="BJ70" s="20" t="str">
        <f t="shared" si="162"/>
        <v/>
      </c>
      <c r="BK70" s="20" t="str">
        <f t="shared" si="163"/>
        <v/>
      </c>
      <c r="BM70" s="16">
        <f t="shared" si="164"/>
        <v>-6575</v>
      </c>
      <c r="BN70" s="16">
        <f t="shared" si="165"/>
        <v>-6575</v>
      </c>
      <c r="BO70" s="16" t="str">
        <f>IF(PLAN!J68="","",INT((PLAN!J68-TimelineStart)/7)+1)</f>
        <v/>
      </c>
      <c r="BP70" s="16" t="str">
        <f>IF(PLAN!K68="","",INT((PLAN!K68-TimelineStart)/7)+1)</f>
        <v/>
      </c>
      <c r="BQ70" s="16">
        <f t="shared" si="166"/>
        <v>-6575</v>
      </c>
      <c r="BR70" s="16" t="str">
        <f t="shared" si="167"/>
        <v/>
      </c>
    </row>
    <row r="71" spans="1:70" ht="18" customHeight="1" x14ac:dyDescent="0.25">
      <c r="A71" s="16">
        <f>PLAN!A69</f>
        <v>68</v>
      </c>
      <c r="B71" s="16">
        <f>PLAN!B69</f>
        <v>0</v>
      </c>
      <c r="C71" s="16">
        <f>PLAN!C69</f>
        <v>0</v>
      </c>
      <c r="D71" s="16">
        <f>PLAN!D69</f>
        <v>0</v>
      </c>
      <c r="E71" s="17">
        <f>PLAN!E69</f>
        <v>0</v>
      </c>
      <c r="F71" s="16">
        <f>PLAN!F69</f>
        <v>0</v>
      </c>
      <c r="G71" s="18">
        <f>PLAN!L69</f>
        <v>0</v>
      </c>
      <c r="H71" s="18">
        <f>PLAN!M69</f>
        <v>0</v>
      </c>
      <c r="I71" s="19">
        <f>PLAN!O69</f>
        <v>0</v>
      </c>
      <c r="J71" s="16" t="str">
        <f>PLAN!P69</f>
        <v>Not Started</v>
      </c>
      <c r="K71" s="16" t="str">
        <f>PLAN!H69</f>
        <v>No</v>
      </c>
      <c r="L71" s="20" t="str">
        <f t="shared" si="112"/>
        <v/>
      </c>
      <c r="M71" s="20" t="str">
        <f t="shared" si="113"/>
        <v/>
      </c>
      <c r="N71" s="20" t="str">
        <f t="shared" si="114"/>
        <v/>
      </c>
      <c r="O71" s="20" t="str">
        <f t="shared" si="115"/>
        <v/>
      </c>
      <c r="P71" s="20" t="str">
        <f t="shared" si="116"/>
        <v/>
      </c>
      <c r="Q71" s="20" t="str">
        <f t="shared" si="117"/>
        <v/>
      </c>
      <c r="R71" s="20" t="str">
        <f t="shared" si="118"/>
        <v/>
      </c>
      <c r="S71" s="20" t="str">
        <f t="shared" si="119"/>
        <v/>
      </c>
      <c r="T71" s="20" t="str">
        <f t="shared" si="120"/>
        <v/>
      </c>
      <c r="U71" s="20" t="str">
        <f t="shared" si="121"/>
        <v/>
      </c>
      <c r="V71" s="20" t="str">
        <f t="shared" si="122"/>
        <v/>
      </c>
      <c r="W71" s="20" t="str">
        <f t="shared" si="123"/>
        <v/>
      </c>
      <c r="X71" s="20" t="str">
        <f t="shared" si="124"/>
        <v/>
      </c>
      <c r="Y71" s="20" t="str">
        <f t="shared" si="125"/>
        <v/>
      </c>
      <c r="Z71" s="20" t="str">
        <f t="shared" si="126"/>
        <v/>
      </c>
      <c r="AA71" s="20" t="str">
        <f t="shared" si="127"/>
        <v/>
      </c>
      <c r="AB71" s="20" t="str">
        <f t="shared" si="128"/>
        <v/>
      </c>
      <c r="AC71" s="20" t="str">
        <f t="shared" si="129"/>
        <v/>
      </c>
      <c r="AD71" s="20" t="str">
        <f t="shared" si="130"/>
        <v/>
      </c>
      <c r="AE71" s="20" t="str">
        <f t="shared" si="131"/>
        <v/>
      </c>
      <c r="AF71" s="20" t="str">
        <f t="shared" si="132"/>
        <v/>
      </c>
      <c r="AG71" s="20" t="str">
        <f t="shared" si="133"/>
        <v/>
      </c>
      <c r="AH71" s="20" t="str">
        <f t="shared" si="134"/>
        <v/>
      </c>
      <c r="AI71" s="20" t="str">
        <f t="shared" si="135"/>
        <v/>
      </c>
      <c r="AJ71" s="20" t="str">
        <f t="shared" si="136"/>
        <v/>
      </c>
      <c r="AK71" s="20" t="str">
        <f t="shared" si="137"/>
        <v/>
      </c>
      <c r="AL71" s="20" t="str">
        <f t="shared" si="138"/>
        <v/>
      </c>
      <c r="AM71" s="20" t="str">
        <f t="shared" si="139"/>
        <v/>
      </c>
      <c r="AN71" s="20" t="str">
        <f t="shared" si="140"/>
        <v/>
      </c>
      <c r="AO71" s="20" t="str">
        <f t="shared" si="141"/>
        <v/>
      </c>
      <c r="AP71" s="20" t="str">
        <f t="shared" si="142"/>
        <v/>
      </c>
      <c r="AQ71" s="20" t="str">
        <f t="shared" si="143"/>
        <v/>
      </c>
      <c r="AR71" s="20" t="str">
        <f t="shared" si="144"/>
        <v/>
      </c>
      <c r="AS71" s="20" t="str">
        <f t="shared" si="145"/>
        <v/>
      </c>
      <c r="AT71" s="20" t="str">
        <f t="shared" si="146"/>
        <v/>
      </c>
      <c r="AU71" s="20" t="str">
        <f t="shared" si="147"/>
        <v/>
      </c>
      <c r="AV71" s="20" t="str">
        <f t="shared" si="148"/>
        <v/>
      </c>
      <c r="AW71" s="20" t="str">
        <f t="shared" si="149"/>
        <v/>
      </c>
      <c r="AX71" s="20" t="str">
        <f t="shared" si="150"/>
        <v/>
      </c>
      <c r="AY71" s="20" t="str">
        <f t="shared" si="151"/>
        <v/>
      </c>
      <c r="AZ71" s="20" t="str">
        <f t="shared" si="152"/>
        <v/>
      </c>
      <c r="BA71" s="20" t="str">
        <f t="shared" si="153"/>
        <v/>
      </c>
      <c r="BB71" s="20" t="str">
        <f t="shared" si="154"/>
        <v/>
      </c>
      <c r="BC71" s="20" t="str">
        <f t="shared" si="155"/>
        <v/>
      </c>
      <c r="BD71" s="20" t="str">
        <f t="shared" si="156"/>
        <v/>
      </c>
      <c r="BE71" s="20" t="str">
        <f t="shared" si="157"/>
        <v/>
      </c>
      <c r="BF71" s="20" t="str">
        <f t="shared" si="158"/>
        <v/>
      </c>
      <c r="BG71" s="20" t="str">
        <f t="shared" si="159"/>
        <v/>
      </c>
      <c r="BH71" s="20" t="str">
        <f t="shared" si="160"/>
        <v/>
      </c>
      <c r="BI71" s="20" t="str">
        <f t="shared" si="161"/>
        <v/>
      </c>
      <c r="BJ71" s="20" t="str">
        <f t="shared" si="162"/>
        <v/>
      </c>
      <c r="BK71" s="20" t="str">
        <f t="shared" si="163"/>
        <v/>
      </c>
      <c r="BM71" s="16">
        <f t="shared" si="164"/>
        <v>-6575</v>
      </c>
      <c r="BN71" s="16">
        <f t="shared" si="165"/>
        <v>-6575</v>
      </c>
      <c r="BO71" s="16" t="str">
        <f>IF(PLAN!J69="","",INT((PLAN!J69-TimelineStart)/7)+1)</f>
        <v/>
      </c>
      <c r="BP71" s="16" t="str">
        <f>IF(PLAN!K69="","",INT((PLAN!K69-TimelineStart)/7)+1)</f>
        <v/>
      </c>
      <c r="BQ71" s="16">
        <f t="shared" si="166"/>
        <v>-6575</v>
      </c>
      <c r="BR71" s="16" t="str">
        <f t="shared" si="167"/>
        <v/>
      </c>
    </row>
    <row r="72" spans="1:70" ht="18" customHeight="1" x14ac:dyDescent="0.25">
      <c r="A72" s="16">
        <f>PLAN!A70</f>
        <v>69</v>
      </c>
      <c r="B72" s="16">
        <f>PLAN!B70</f>
        <v>0</v>
      </c>
      <c r="C72" s="16">
        <f>PLAN!C70</f>
        <v>0</v>
      </c>
      <c r="D72" s="16">
        <f>PLAN!D70</f>
        <v>0</v>
      </c>
      <c r="E72" s="17">
        <f>PLAN!E70</f>
        <v>0</v>
      </c>
      <c r="F72" s="16">
        <f>PLAN!F70</f>
        <v>0</v>
      </c>
      <c r="G72" s="18">
        <f>PLAN!L70</f>
        <v>0</v>
      </c>
      <c r="H72" s="18">
        <f>PLAN!M70</f>
        <v>0</v>
      </c>
      <c r="I72" s="19">
        <f>PLAN!O70</f>
        <v>0</v>
      </c>
      <c r="J72" s="16" t="str">
        <f>PLAN!P70</f>
        <v>Not Started</v>
      </c>
      <c r="K72" s="16" t="str">
        <f>PLAN!H70</f>
        <v>No</v>
      </c>
      <c r="L72" s="20" t="str">
        <f t="shared" si="112"/>
        <v/>
      </c>
      <c r="M72" s="20" t="str">
        <f t="shared" si="113"/>
        <v/>
      </c>
      <c r="N72" s="20" t="str">
        <f t="shared" si="114"/>
        <v/>
      </c>
      <c r="O72" s="20" t="str">
        <f t="shared" si="115"/>
        <v/>
      </c>
      <c r="P72" s="20" t="str">
        <f t="shared" si="116"/>
        <v/>
      </c>
      <c r="Q72" s="20" t="str">
        <f t="shared" si="117"/>
        <v/>
      </c>
      <c r="R72" s="20" t="str">
        <f t="shared" si="118"/>
        <v/>
      </c>
      <c r="S72" s="20" t="str">
        <f t="shared" si="119"/>
        <v/>
      </c>
      <c r="T72" s="20" t="str">
        <f t="shared" si="120"/>
        <v/>
      </c>
      <c r="U72" s="20" t="str">
        <f t="shared" si="121"/>
        <v/>
      </c>
      <c r="V72" s="20" t="str">
        <f t="shared" si="122"/>
        <v/>
      </c>
      <c r="W72" s="20" t="str">
        <f t="shared" si="123"/>
        <v/>
      </c>
      <c r="X72" s="20" t="str">
        <f t="shared" si="124"/>
        <v/>
      </c>
      <c r="Y72" s="20" t="str">
        <f t="shared" si="125"/>
        <v/>
      </c>
      <c r="Z72" s="20" t="str">
        <f t="shared" si="126"/>
        <v/>
      </c>
      <c r="AA72" s="20" t="str">
        <f t="shared" si="127"/>
        <v/>
      </c>
      <c r="AB72" s="20" t="str">
        <f t="shared" si="128"/>
        <v/>
      </c>
      <c r="AC72" s="20" t="str">
        <f t="shared" si="129"/>
        <v/>
      </c>
      <c r="AD72" s="20" t="str">
        <f t="shared" si="130"/>
        <v/>
      </c>
      <c r="AE72" s="20" t="str">
        <f t="shared" si="131"/>
        <v/>
      </c>
      <c r="AF72" s="20" t="str">
        <f t="shared" si="132"/>
        <v/>
      </c>
      <c r="AG72" s="20" t="str">
        <f t="shared" si="133"/>
        <v/>
      </c>
      <c r="AH72" s="20" t="str">
        <f t="shared" si="134"/>
        <v/>
      </c>
      <c r="AI72" s="20" t="str">
        <f t="shared" si="135"/>
        <v/>
      </c>
      <c r="AJ72" s="20" t="str">
        <f t="shared" si="136"/>
        <v/>
      </c>
      <c r="AK72" s="20" t="str">
        <f t="shared" si="137"/>
        <v/>
      </c>
      <c r="AL72" s="20" t="str">
        <f t="shared" si="138"/>
        <v/>
      </c>
      <c r="AM72" s="20" t="str">
        <f t="shared" si="139"/>
        <v/>
      </c>
      <c r="AN72" s="20" t="str">
        <f t="shared" si="140"/>
        <v/>
      </c>
      <c r="AO72" s="20" t="str">
        <f t="shared" si="141"/>
        <v/>
      </c>
      <c r="AP72" s="20" t="str">
        <f t="shared" si="142"/>
        <v/>
      </c>
      <c r="AQ72" s="20" t="str">
        <f t="shared" si="143"/>
        <v/>
      </c>
      <c r="AR72" s="20" t="str">
        <f t="shared" si="144"/>
        <v/>
      </c>
      <c r="AS72" s="20" t="str">
        <f t="shared" si="145"/>
        <v/>
      </c>
      <c r="AT72" s="20" t="str">
        <f t="shared" si="146"/>
        <v/>
      </c>
      <c r="AU72" s="20" t="str">
        <f t="shared" si="147"/>
        <v/>
      </c>
      <c r="AV72" s="20" t="str">
        <f t="shared" si="148"/>
        <v/>
      </c>
      <c r="AW72" s="20" t="str">
        <f t="shared" si="149"/>
        <v/>
      </c>
      <c r="AX72" s="20" t="str">
        <f t="shared" si="150"/>
        <v/>
      </c>
      <c r="AY72" s="20" t="str">
        <f t="shared" si="151"/>
        <v/>
      </c>
      <c r="AZ72" s="20" t="str">
        <f t="shared" si="152"/>
        <v/>
      </c>
      <c r="BA72" s="20" t="str">
        <f t="shared" si="153"/>
        <v/>
      </c>
      <c r="BB72" s="20" t="str">
        <f t="shared" si="154"/>
        <v/>
      </c>
      <c r="BC72" s="20" t="str">
        <f t="shared" si="155"/>
        <v/>
      </c>
      <c r="BD72" s="20" t="str">
        <f t="shared" si="156"/>
        <v/>
      </c>
      <c r="BE72" s="20" t="str">
        <f t="shared" si="157"/>
        <v/>
      </c>
      <c r="BF72" s="20" t="str">
        <f t="shared" si="158"/>
        <v/>
      </c>
      <c r="BG72" s="20" t="str">
        <f t="shared" si="159"/>
        <v/>
      </c>
      <c r="BH72" s="20" t="str">
        <f t="shared" si="160"/>
        <v/>
      </c>
      <c r="BI72" s="20" t="str">
        <f t="shared" si="161"/>
        <v/>
      </c>
      <c r="BJ72" s="20" t="str">
        <f t="shared" si="162"/>
        <v/>
      </c>
      <c r="BK72" s="20" t="str">
        <f t="shared" si="163"/>
        <v/>
      </c>
      <c r="BM72" s="16">
        <f t="shared" si="164"/>
        <v>-6575</v>
      </c>
      <c r="BN72" s="16">
        <f t="shared" si="165"/>
        <v>-6575</v>
      </c>
      <c r="BO72" s="16" t="str">
        <f>IF(PLAN!J70="","",INT((PLAN!J70-TimelineStart)/7)+1)</f>
        <v/>
      </c>
      <c r="BP72" s="16" t="str">
        <f>IF(PLAN!K70="","",INT((PLAN!K70-TimelineStart)/7)+1)</f>
        <v/>
      </c>
      <c r="BQ72" s="16">
        <f t="shared" si="166"/>
        <v>-6575</v>
      </c>
      <c r="BR72" s="16" t="str">
        <f t="shared" si="167"/>
        <v/>
      </c>
    </row>
    <row r="73" spans="1:70" ht="18" customHeight="1" x14ac:dyDescent="0.25">
      <c r="A73" s="16">
        <f>PLAN!A71</f>
        <v>70</v>
      </c>
      <c r="B73" s="16">
        <f>PLAN!B71</f>
        <v>0</v>
      </c>
      <c r="C73" s="16">
        <f>PLAN!C71</f>
        <v>0</v>
      </c>
      <c r="D73" s="16">
        <f>PLAN!D71</f>
        <v>0</v>
      </c>
      <c r="E73" s="17">
        <f>PLAN!E71</f>
        <v>0</v>
      </c>
      <c r="F73" s="16">
        <f>PLAN!F71</f>
        <v>0</v>
      </c>
      <c r="G73" s="18">
        <f>PLAN!L71</f>
        <v>0</v>
      </c>
      <c r="H73" s="18">
        <f>PLAN!M71</f>
        <v>0</v>
      </c>
      <c r="I73" s="19">
        <f>PLAN!O71</f>
        <v>0</v>
      </c>
      <c r="J73" s="16" t="str">
        <f>PLAN!P71</f>
        <v>Not Started</v>
      </c>
      <c r="K73" s="16" t="str">
        <f>PLAN!H71</f>
        <v>No</v>
      </c>
      <c r="L73" s="20" t="str">
        <f t="shared" si="112"/>
        <v/>
      </c>
      <c r="M73" s="20" t="str">
        <f t="shared" si="113"/>
        <v/>
      </c>
      <c r="N73" s="20" t="str">
        <f t="shared" si="114"/>
        <v/>
      </c>
      <c r="O73" s="20" t="str">
        <f t="shared" si="115"/>
        <v/>
      </c>
      <c r="P73" s="20" t="str">
        <f t="shared" si="116"/>
        <v/>
      </c>
      <c r="Q73" s="20" t="str">
        <f t="shared" si="117"/>
        <v/>
      </c>
      <c r="R73" s="20" t="str">
        <f t="shared" si="118"/>
        <v/>
      </c>
      <c r="S73" s="20" t="str">
        <f t="shared" si="119"/>
        <v/>
      </c>
      <c r="T73" s="20" t="str">
        <f t="shared" si="120"/>
        <v/>
      </c>
      <c r="U73" s="20" t="str">
        <f t="shared" si="121"/>
        <v/>
      </c>
      <c r="V73" s="20" t="str">
        <f t="shared" si="122"/>
        <v/>
      </c>
      <c r="W73" s="20" t="str">
        <f t="shared" si="123"/>
        <v/>
      </c>
      <c r="X73" s="20" t="str">
        <f t="shared" si="124"/>
        <v/>
      </c>
      <c r="Y73" s="20" t="str">
        <f t="shared" si="125"/>
        <v/>
      </c>
      <c r="Z73" s="20" t="str">
        <f t="shared" si="126"/>
        <v/>
      </c>
      <c r="AA73" s="20" t="str">
        <f t="shared" si="127"/>
        <v/>
      </c>
      <c r="AB73" s="20" t="str">
        <f t="shared" si="128"/>
        <v/>
      </c>
      <c r="AC73" s="20" t="str">
        <f t="shared" si="129"/>
        <v/>
      </c>
      <c r="AD73" s="20" t="str">
        <f t="shared" si="130"/>
        <v/>
      </c>
      <c r="AE73" s="20" t="str">
        <f t="shared" si="131"/>
        <v/>
      </c>
      <c r="AF73" s="20" t="str">
        <f t="shared" si="132"/>
        <v/>
      </c>
      <c r="AG73" s="20" t="str">
        <f t="shared" si="133"/>
        <v/>
      </c>
      <c r="AH73" s="20" t="str">
        <f t="shared" si="134"/>
        <v/>
      </c>
      <c r="AI73" s="20" t="str">
        <f t="shared" si="135"/>
        <v/>
      </c>
      <c r="AJ73" s="20" t="str">
        <f t="shared" si="136"/>
        <v/>
      </c>
      <c r="AK73" s="20" t="str">
        <f t="shared" si="137"/>
        <v/>
      </c>
      <c r="AL73" s="20" t="str">
        <f t="shared" si="138"/>
        <v/>
      </c>
      <c r="AM73" s="20" t="str">
        <f t="shared" si="139"/>
        <v/>
      </c>
      <c r="AN73" s="20" t="str">
        <f t="shared" si="140"/>
        <v/>
      </c>
      <c r="AO73" s="20" t="str">
        <f t="shared" si="141"/>
        <v/>
      </c>
      <c r="AP73" s="20" t="str">
        <f t="shared" si="142"/>
        <v/>
      </c>
      <c r="AQ73" s="20" t="str">
        <f t="shared" si="143"/>
        <v/>
      </c>
      <c r="AR73" s="20" t="str">
        <f t="shared" si="144"/>
        <v/>
      </c>
      <c r="AS73" s="20" t="str">
        <f t="shared" si="145"/>
        <v/>
      </c>
      <c r="AT73" s="20" t="str">
        <f t="shared" si="146"/>
        <v/>
      </c>
      <c r="AU73" s="20" t="str">
        <f t="shared" si="147"/>
        <v/>
      </c>
      <c r="AV73" s="20" t="str">
        <f t="shared" si="148"/>
        <v/>
      </c>
      <c r="AW73" s="20" t="str">
        <f t="shared" si="149"/>
        <v/>
      </c>
      <c r="AX73" s="20" t="str">
        <f t="shared" si="150"/>
        <v/>
      </c>
      <c r="AY73" s="20" t="str">
        <f t="shared" si="151"/>
        <v/>
      </c>
      <c r="AZ73" s="20" t="str">
        <f t="shared" si="152"/>
        <v/>
      </c>
      <c r="BA73" s="20" t="str">
        <f t="shared" si="153"/>
        <v/>
      </c>
      <c r="BB73" s="20" t="str">
        <f t="shared" si="154"/>
        <v/>
      </c>
      <c r="BC73" s="20" t="str">
        <f t="shared" si="155"/>
        <v/>
      </c>
      <c r="BD73" s="20" t="str">
        <f t="shared" si="156"/>
        <v/>
      </c>
      <c r="BE73" s="20" t="str">
        <f t="shared" si="157"/>
        <v/>
      </c>
      <c r="BF73" s="20" t="str">
        <f t="shared" si="158"/>
        <v/>
      </c>
      <c r="BG73" s="20" t="str">
        <f t="shared" si="159"/>
        <v/>
      </c>
      <c r="BH73" s="20" t="str">
        <f t="shared" si="160"/>
        <v/>
      </c>
      <c r="BI73" s="20" t="str">
        <f t="shared" si="161"/>
        <v/>
      </c>
      <c r="BJ73" s="20" t="str">
        <f t="shared" si="162"/>
        <v/>
      </c>
      <c r="BK73" s="20" t="str">
        <f t="shared" si="163"/>
        <v/>
      </c>
      <c r="BM73" s="16">
        <f t="shared" si="164"/>
        <v>-6575</v>
      </c>
      <c r="BN73" s="16">
        <f t="shared" si="165"/>
        <v>-6575</v>
      </c>
      <c r="BO73" s="16" t="str">
        <f>IF(PLAN!J71="","",INT((PLAN!J71-TimelineStart)/7)+1)</f>
        <v/>
      </c>
      <c r="BP73" s="16" t="str">
        <f>IF(PLAN!K71="","",INT((PLAN!K71-TimelineStart)/7)+1)</f>
        <v/>
      </c>
      <c r="BQ73" s="16">
        <f t="shared" si="166"/>
        <v>-6575</v>
      </c>
      <c r="BR73" s="16" t="str">
        <f t="shared" si="167"/>
        <v/>
      </c>
    </row>
  </sheetData>
  <mergeCells count="1">
    <mergeCell ref="A1:Z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workbookViewId="0"/>
  </sheetViews>
  <sheetFormatPr defaultRowHeight="15" x14ac:dyDescent="0.25"/>
  <cols>
    <col min="1" max="11" width="18" customWidth="1"/>
  </cols>
  <sheetData>
    <row r="1" spans="1:11" ht="32.1" customHeight="1" x14ac:dyDescent="0.25">
      <c r="A1" s="39" t="s">
        <v>170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3" spans="1:11" x14ac:dyDescent="0.25">
      <c r="A3" s="40" t="s">
        <v>171</v>
      </c>
      <c r="B3" s="27"/>
      <c r="C3" s="40" t="s">
        <v>172</v>
      </c>
      <c r="D3" s="27"/>
      <c r="E3" s="40" t="s">
        <v>13</v>
      </c>
      <c r="F3" s="27"/>
      <c r="G3" s="40" t="s">
        <v>37</v>
      </c>
      <c r="H3" s="27"/>
      <c r="I3" s="40" t="s">
        <v>107</v>
      </c>
      <c r="J3" s="27"/>
    </row>
    <row r="4" spans="1:11" x14ac:dyDescent="0.25">
      <c r="A4" s="36">
        <f>COUNTA(PLAN!E2:E101)</f>
        <v>5</v>
      </c>
      <c r="B4" s="27"/>
      <c r="C4" s="35">
        <f>IFERROR(AVERAGEIF(PLAN!E2:E101,"&lt;&gt;",PLAN!O2:O101),0)</f>
        <v>6.9999999999999993E-2</v>
      </c>
      <c r="D4" s="27"/>
      <c r="E4" s="37">
        <f>SUM(PLAN!T2:T101)</f>
        <v>74500</v>
      </c>
      <c r="F4" s="27"/>
      <c r="G4" s="36">
        <f>COUNTIF(PLAN!P2:P101,"Blocked")</f>
        <v>0</v>
      </c>
      <c r="H4" s="27"/>
      <c r="I4" s="38">
        <f>LaunchDate</f>
        <v>46083</v>
      </c>
      <c r="J4" s="27"/>
    </row>
    <row r="5" spans="1:1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</row>
    <row r="7" spans="1:11" ht="15.75" x14ac:dyDescent="0.25">
      <c r="A7" s="21" t="s">
        <v>173</v>
      </c>
    </row>
    <row r="8" spans="1:11" x14ac:dyDescent="0.25">
      <c r="A8" s="2" t="s">
        <v>16</v>
      </c>
      <c r="B8" s="2" t="s">
        <v>174</v>
      </c>
    </row>
    <row r="9" spans="1:11" x14ac:dyDescent="0.25">
      <c r="A9" s="22" t="s">
        <v>23</v>
      </c>
      <c r="B9" s="23">
        <f>COUNTIF(PLAN!P2:P101,A9)</f>
        <v>98</v>
      </c>
    </row>
    <row r="10" spans="1:11" x14ac:dyDescent="0.25">
      <c r="A10" s="22" t="s">
        <v>30</v>
      </c>
      <c r="B10" s="23">
        <f>COUNTIF(PLAN!P2:P101,A10)</f>
        <v>2</v>
      </c>
    </row>
    <row r="11" spans="1:11" x14ac:dyDescent="0.25">
      <c r="A11" s="22" t="s">
        <v>37</v>
      </c>
      <c r="B11" s="23">
        <f>COUNTIF(PLAN!P2:P101,A11)</f>
        <v>0</v>
      </c>
    </row>
    <row r="12" spans="1:11" x14ac:dyDescent="0.25">
      <c r="A12" s="22" t="s">
        <v>44</v>
      </c>
      <c r="B12" s="23">
        <f>COUNTIF(PLAN!P2:P101,A12)</f>
        <v>0</v>
      </c>
    </row>
    <row r="13" spans="1:11" x14ac:dyDescent="0.25">
      <c r="A13" s="22" t="s">
        <v>50</v>
      </c>
      <c r="B13" s="23">
        <f>COUNTIF(PLAN!P2:P101,A13)</f>
        <v>0</v>
      </c>
    </row>
  </sheetData>
  <mergeCells count="11">
    <mergeCell ref="A1:K1"/>
    <mergeCell ref="C3:D3"/>
    <mergeCell ref="A3:B3"/>
    <mergeCell ref="G3:H3"/>
    <mergeCell ref="E3:F3"/>
    <mergeCell ref="I3:J3"/>
    <mergeCell ref="C4:D5"/>
    <mergeCell ref="A4:B5"/>
    <mergeCell ref="G4:H5"/>
    <mergeCell ref="E4:F5"/>
    <mergeCell ref="I4:J5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showGridLines="0" workbookViewId="0"/>
  </sheetViews>
  <sheetFormatPr defaultRowHeight="15" x14ac:dyDescent="0.25"/>
  <cols>
    <col min="1" max="1" width="110" customWidth="1"/>
  </cols>
  <sheetData>
    <row r="1" spans="1:1" ht="30" customHeight="1" x14ac:dyDescent="0.35">
      <c r="A1" s="24" t="s">
        <v>175</v>
      </c>
    </row>
    <row r="3" spans="1:1" x14ac:dyDescent="0.25">
      <c r="A3" s="25" t="s">
        <v>176</v>
      </c>
    </row>
    <row r="4" spans="1:1" x14ac:dyDescent="0.25">
      <c r="A4" s="25" t="s">
        <v>177</v>
      </c>
    </row>
    <row r="5" spans="1:1" x14ac:dyDescent="0.25">
      <c r="A5" s="25" t="s">
        <v>178</v>
      </c>
    </row>
    <row r="6" spans="1:1" x14ac:dyDescent="0.25">
      <c r="A6" s="25" t="s">
        <v>179</v>
      </c>
    </row>
    <row r="7" spans="1:1" x14ac:dyDescent="0.25">
      <c r="A7" s="25" t="s">
        <v>180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SETUP</vt:lpstr>
      <vt:lpstr>LOOKUPS</vt:lpstr>
      <vt:lpstr>PLAN</vt:lpstr>
      <vt:lpstr>GANTT</vt:lpstr>
      <vt:lpstr>DASHBOARD</vt:lpstr>
      <vt:lpstr>README</vt:lpstr>
      <vt:lpstr>Currency</vt:lpstr>
      <vt:lpstr>GoLiveEnd</vt:lpstr>
      <vt:lpstr>LaunchDate</vt:lpstr>
      <vt:lpstr>LaunchName</vt:lpstr>
      <vt:lpstr>OwnerName</vt:lpstr>
      <vt:lpstr>ProductName</vt:lpstr>
      <vt:lpstr>TimelineStart</vt:lpstr>
      <vt:lpstr>TotalBudget</vt:lpstr>
      <vt:lpstr>WeeksShown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PC-1</cp:lastModifiedBy>
  <dcterms:created xsi:type="dcterms:W3CDTF">2026-01-06T01:25:17Z</dcterms:created>
  <dcterms:modified xsi:type="dcterms:W3CDTF">2026-01-06T03:57:21Z</dcterms:modified>
</cp:coreProperties>
</file>